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вода" sheetId="1" r:id="rId1"/>
  </sheets>
  <definedNames/>
  <calcPr fullCalcOnLoad="1"/>
</workbook>
</file>

<file path=xl/sharedStrings.xml><?xml version="1.0" encoding="utf-8"?>
<sst xmlns="http://schemas.openxmlformats.org/spreadsheetml/2006/main" count="112" uniqueCount="58">
  <si>
    <t>март</t>
  </si>
  <si>
    <t>май</t>
  </si>
  <si>
    <t>июнь</t>
  </si>
  <si>
    <t>июль</t>
  </si>
  <si>
    <t>куб м</t>
  </si>
  <si>
    <t>куб. м</t>
  </si>
  <si>
    <t>Итого по школам</t>
  </si>
  <si>
    <t>Итого по ДОУ</t>
  </si>
  <si>
    <t>Итого по образованию</t>
  </si>
  <si>
    <t>ед. изм.</t>
  </si>
  <si>
    <t>апрель</t>
  </si>
  <si>
    <t>январь</t>
  </si>
  <si>
    <t>август</t>
  </si>
  <si>
    <t>октябрь</t>
  </si>
  <si>
    <t>куб.м</t>
  </si>
  <si>
    <t xml:space="preserve"> руб.</t>
  </si>
  <si>
    <t>руб.</t>
  </si>
  <si>
    <t>ММБУК ММР "МКИО"</t>
  </si>
  <si>
    <t>МКОУ СОШ с. Кремово</t>
  </si>
  <si>
    <t>МКОУ СОШ с. Ляличи</t>
  </si>
  <si>
    <t>МОБУ СОШ с. Михайловка им. Крушанова</t>
  </si>
  <si>
    <t>МКОУ СОШ с. Абрамовка</t>
  </si>
  <si>
    <t>МОБУ СОШ с. Ивановка</t>
  </si>
  <si>
    <t>МКОУ СОШ с. Ширяевка</t>
  </si>
  <si>
    <t>МКОУ НОШ с. Горное</t>
  </si>
  <si>
    <t>МОБУ СОШ  № 2     пос. Новошахтинский</t>
  </si>
  <si>
    <t>МКОУ СОШ № 1     пос. Новошахтинский</t>
  </si>
  <si>
    <t>МКОУ СОШ  с. Осиновка</t>
  </si>
  <si>
    <t>февраль</t>
  </si>
  <si>
    <t>сентябрь</t>
  </si>
  <si>
    <t>ноябрь</t>
  </si>
  <si>
    <t>декабрь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</si>
  <si>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</si>
  <si>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</si>
  <si>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</si>
  <si>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</si>
  <si>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</si>
  <si>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</si>
  <si>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МОБУ ДОД ДЮСШ с.Михайловка</t>
  </si>
  <si>
    <t>Всего по учреждениям</t>
  </si>
  <si>
    <t>МКУ "УОТОД АММР"</t>
  </si>
  <si>
    <t>Наименование
потребителей</t>
  </si>
  <si>
    <t>в том  числе по месяцам</t>
  </si>
  <si>
    <t xml:space="preserve"> МКОУ СОШ с. Первомайское (с учетом ООШ с.Степное)</t>
  </si>
  <si>
    <t>МДОБУ "Березка" (с.Михайловка)</t>
  </si>
  <si>
    <t>МДОБУ "Журавлик" с.Ивановка (с.Горное)</t>
  </si>
  <si>
    <t xml:space="preserve"> тыс. </t>
  </si>
  <si>
    <t>МБУ «МФЦ» с.Михайловка</t>
  </si>
  <si>
    <t>МКОУ ООШ с. Григорьевка</t>
  </si>
  <si>
    <t>МБОУ ДО "ДШИ" с.Михайловка для п.Новошахтинский</t>
  </si>
  <si>
    <t>Лимиты бюджетных средств на водопотребление в 2018 году для 
учреждений, финансируемых из средств  местного бюджета</t>
  </si>
  <si>
    <t>Тарифы: КГУП "Приморский водоканал " - для потребителей Михайловского СП на 1 полугодие 2018 года -29,03 руб/куб.м; на 2 полугодие - 30,67 руб/куб.м.</t>
  </si>
  <si>
    <t>Тарифы: КГУП "Приморский водоканал " - для потребителей Ивановского СП на 1 полугодие 2018 года -36,26 руб/куб.м; на 2 полугодие - 37,45 руб/куб.м.</t>
  </si>
  <si>
    <t>Тарифы: КГУП "Приморский водоканал " - для потребителей Осиновского, Сунятсенского, Григорьевского, Кремовского СП на 1 полугодие 2018 года -28,73 руб/куб.м; на 2 полугодие - 29,89 руб/куб.м.</t>
  </si>
  <si>
    <t xml:space="preserve"> КГУП "Примтеплоэнерго" для потребителей Новошахтинского ГП на 1 полугодие 2018 года - 30,80 руб./куб.м; на 2 полугодие - 31,61 руб./куб.м  </t>
  </si>
  <si>
    <t>МДОБУ "Березка" (с.Ляличи)</t>
  </si>
  <si>
    <t>Лимит на
2018 год</t>
  </si>
  <si>
    <t>Приложение 5
к постановлению администрации  
Михайловского муниципального района
от 29.09.2017 № 1304-па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</si>
</sst>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zoomScale="115" zoomScaleNormal="115" zoomScalePageLayoutView="0" workbookViewId="0" topLeftCell="A1">
      <pane xSplit="3" ySplit="10" topLeftCell="D6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K1" sqref="K1:S1"/>
    </sheetView>
  </sheetViews>
  <sheetFormatPr defaultColWidth="9.00390625" defaultRowHeight="12.75"/>
  <cols>
    <col min="1" max="1" width="15.75390625" style="1" customWidth="1"/>
    <col min="2" max="2" width="8.125" style="1" customWidth="1"/>
    <col min="3" max="3" width="12.625" style="26" customWidth="1"/>
    <col min="4" max="4" width="9.75390625" style="18" customWidth="1"/>
    <col min="5" max="7" width="9.625" style="18" customWidth="1"/>
    <col min="8" max="8" width="8.75390625" style="18" customWidth="1"/>
    <col min="9" max="11" width="9.875" style="18" customWidth="1"/>
    <col min="12" max="12" width="9.375" style="18" customWidth="1"/>
    <col min="13" max="13" width="8.75390625" style="18" customWidth="1"/>
    <col min="14" max="14" width="9.375" style="18" customWidth="1"/>
    <col min="15" max="15" width="9.25390625" style="18" customWidth="1"/>
    <col min="16" max="16" width="0.875" style="1" customWidth="1"/>
    <col min="17" max="17" width="0.74609375" style="1" customWidth="1"/>
    <col min="18" max="18" width="0.875" style="1" customWidth="1"/>
    <col min="19" max="19" width="6.125" style="1" hidden="1" customWidth="1"/>
    <col min="20" max="16384" width="9.125" style="1" customWidth="1"/>
  </cols>
  <sheetData>
    <row r="1" spans="1:19" ht="62.25" customHeight="1">
      <c r="A1" s="11"/>
      <c r="B1" s="12"/>
      <c r="C1" s="22"/>
      <c r="D1" s="13"/>
      <c r="E1" s="13"/>
      <c r="F1" s="13"/>
      <c r="G1" s="13"/>
      <c r="H1" s="13"/>
      <c r="I1" s="13"/>
      <c r="J1" s="13"/>
      <c r="K1" s="29" t="s">
        <v>57</v>
      </c>
      <c r="L1" s="29"/>
      <c r="M1" s="29"/>
      <c r="N1" s="29"/>
      <c r="O1" s="29"/>
      <c r="P1" s="29"/>
      <c r="Q1" s="29"/>
      <c r="R1" s="29"/>
      <c r="S1" s="29"/>
    </row>
    <row r="2" spans="1:19" ht="37.5" customHeight="1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2.75" customHeight="1">
      <c r="A3" s="12"/>
      <c r="B3" s="12"/>
      <c r="C3" s="36" t="s">
        <v>51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2"/>
      <c r="Q3" s="3"/>
      <c r="R3" s="3"/>
      <c r="S3" s="3"/>
    </row>
    <row r="4" spans="1:19" ht="12.75" customHeight="1">
      <c r="A4" s="12"/>
      <c r="B4" s="12"/>
      <c r="C4" s="36" t="s">
        <v>52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"/>
      <c r="Q4" s="3"/>
      <c r="R4" s="3"/>
      <c r="S4" s="3"/>
    </row>
    <row r="5" spans="1:19" ht="23.25" customHeight="1">
      <c r="A5" s="12"/>
      <c r="B5" s="12"/>
      <c r="C5" s="44" t="s">
        <v>53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2"/>
      <c r="Q5" s="3"/>
      <c r="R5" s="3"/>
      <c r="S5" s="3"/>
    </row>
    <row r="6" spans="1:19" ht="12.75" customHeight="1">
      <c r="A6" s="12"/>
      <c r="B6" s="12"/>
      <c r="C6" s="35" t="s">
        <v>54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4"/>
      <c r="R6" s="4"/>
      <c r="S6" s="4"/>
    </row>
    <row r="7" spans="1:19" ht="14.25" customHeight="1" hidden="1">
      <c r="A7" s="12"/>
      <c r="B7" s="12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6"/>
      <c r="R7" s="6"/>
      <c r="S7" s="6"/>
    </row>
    <row r="8" spans="1:19" ht="9" customHeight="1" hidden="1">
      <c r="A8" s="12"/>
      <c r="B8" s="12"/>
      <c r="C8" s="2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6"/>
      <c r="S8" s="6"/>
    </row>
    <row r="9" spans="1:18" s="20" customFormat="1" ht="15.75" customHeight="1">
      <c r="A9" s="37" t="s">
        <v>41</v>
      </c>
      <c r="B9" s="39" t="s">
        <v>9</v>
      </c>
      <c r="C9" s="33" t="s">
        <v>56</v>
      </c>
      <c r="D9" s="42" t="s">
        <v>42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19"/>
      <c r="Q9" s="19"/>
      <c r="R9" s="19"/>
    </row>
    <row r="10" spans="1:15" ht="12.75">
      <c r="A10" s="38"/>
      <c r="B10" s="38"/>
      <c r="C10" s="34"/>
      <c r="D10" s="16" t="s">
        <v>11</v>
      </c>
      <c r="E10" s="16" t="s">
        <v>28</v>
      </c>
      <c r="F10" s="16" t="s">
        <v>0</v>
      </c>
      <c r="G10" s="16" t="s">
        <v>10</v>
      </c>
      <c r="H10" s="16" t="s">
        <v>1</v>
      </c>
      <c r="I10" s="16" t="s">
        <v>2</v>
      </c>
      <c r="J10" s="16" t="s">
        <v>3</v>
      </c>
      <c r="K10" s="16" t="s">
        <v>12</v>
      </c>
      <c r="L10" s="16" t="s">
        <v>29</v>
      </c>
      <c r="M10" s="16" t="s">
        <v>13</v>
      </c>
      <c r="N10" s="16" t="s">
        <v>30</v>
      </c>
      <c r="O10" s="16" t="s">
        <v>31</v>
      </c>
    </row>
    <row r="11" spans="1:15" s="8" customFormat="1" ht="12.75">
      <c r="A11" s="31" t="s">
        <v>17</v>
      </c>
      <c r="B11" s="14" t="s">
        <v>14</v>
      </c>
      <c r="C11" s="21">
        <f aca="true" t="shared" si="0" ref="C11:C64">D11+E11+F11+G11+H11+I11+J11+K11+L11+M11+N11+O11</f>
        <v>228</v>
      </c>
      <c r="D11" s="28">
        <v>19</v>
      </c>
      <c r="E11" s="28">
        <v>19</v>
      </c>
      <c r="F11" s="28">
        <v>19</v>
      </c>
      <c r="G11" s="28">
        <v>19</v>
      </c>
      <c r="H11" s="28">
        <v>19</v>
      </c>
      <c r="I11" s="28">
        <v>19</v>
      </c>
      <c r="J11" s="28">
        <v>19</v>
      </c>
      <c r="K11" s="28">
        <v>19</v>
      </c>
      <c r="L11" s="28">
        <v>19</v>
      </c>
      <c r="M11" s="28">
        <v>19</v>
      </c>
      <c r="N11" s="28">
        <v>19</v>
      </c>
      <c r="O11" s="28">
        <v>19</v>
      </c>
    </row>
    <row r="12" spans="1:15" s="8" customFormat="1" ht="13.5" customHeight="1">
      <c r="A12" s="31"/>
      <c r="B12" s="14" t="s">
        <v>15</v>
      </c>
      <c r="C12" s="21">
        <f t="shared" si="0"/>
        <v>6805.799999999999</v>
      </c>
      <c r="D12" s="28">
        <f aca="true" t="shared" si="1" ref="D12:I12">D11*29.03</f>
        <v>551.57</v>
      </c>
      <c r="E12" s="28">
        <f t="shared" si="1"/>
        <v>551.57</v>
      </c>
      <c r="F12" s="28">
        <f t="shared" si="1"/>
        <v>551.57</v>
      </c>
      <c r="G12" s="28">
        <f t="shared" si="1"/>
        <v>551.57</v>
      </c>
      <c r="H12" s="28">
        <f t="shared" si="1"/>
        <v>551.57</v>
      </c>
      <c r="I12" s="28">
        <f t="shared" si="1"/>
        <v>551.57</v>
      </c>
      <c r="J12" s="28">
        <f aca="true" t="shared" si="2" ref="J12:O12">J11*30.67</f>
        <v>582.73</v>
      </c>
      <c r="K12" s="28">
        <f t="shared" si="2"/>
        <v>582.73</v>
      </c>
      <c r="L12" s="28">
        <f t="shared" si="2"/>
        <v>582.73</v>
      </c>
      <c r="M12" s="28">
        <f t="shared" si="2"/>
        <v>582.73</v>
      </c>
      <c r="N12" s="28">
        <f t="shared" si="2"/>
        <v>582.73</v>
      </c>
      <c r="O12" s="28">
        <f t="shared" si="2"/>
        <v>582.73</v>
      </c>
    </row>
    <row r="13" spans="1:15" s="8" customFormat="1" ht="17.25" customHeight="1">
      <c r="A13" s="31" t="s">
        <v>40</v>
      </c>
      <c r="B13" s="14" t="s">
        <v>5</v>
      </c>
      <c r="C13" s="21">
        <f t="shared" si="0"/>
        <v>600</v>
      </c>
      <c r="D13" s="28">
        <v>50</v>
      </c>
      <c r="E13" s="28">
        <v>50</v>
      </c>
      <c r="F13" s="28">
        <v>50</v>
      </c>
      <c r="G13" s="28">
        <v>50</v>
      </c>
      <c r="H13" s="28">
        <v>50</v>
      </c>
      <c r="I13" s="28">
        <v>50</v>
      </c>
      <c r="J13" s="28">
        <v>50</v>
      </c>
      <c r="K13" s="28">
        <v>50</v>
      </c>
      <c r="L13" s="28">
        <v>50</v>
      </c>
      <c r="M13" s="28">
        <v>50</v>
      </c>
      <c r="N13" s="28">
        <v>50</v>
      </c>
      <c r="O13" s="28">
        <v>50</v>
      </c>
    </row>
    <row r="14" spans="1:15" s="8" customFormat="1" ht="17.25" customHeight="1">
      <c r="A14" s="31"/>
      <c r="B14" s="14" t="s">
        <v>16</v>
      </c>
      <c r="C14" s="21">
        <f t="shared" si="0"/>
        <v>17910</v>
      </c>
      <c r="D14" s="28">
        <f aca="true" t="shared" si="3" ref="D14:I14">D13*29.03</f>
        <v>1451.5</v>
      </c>
      <c r="E14" s="28">
        <f t="shared" si="3"/>
        <v>1451.5</v>
      </c>
      <c r="F14" s="28">
        <f t="shared" si="3"/>
        <v>1451.5</v>
      </c>
      <c r="G14" s="28">
        <f t="shared" si="3"/>
        <v>1451.5</v>
      </c>
      <c r="H14" s="28">
        <f t="shared" si="3"/>
        <v>1451.5</v>
      </c>
      <c r="I14" s="28">
        <f t="shared" si="3"/>
        <v>1451.5</v>
      </c>
      <c r="J14" s="28">
        <f aca="true" t="shared" si="4" ref="J14:O14">J13*30.67</f>
        <v>1533.5</v>
      </c>
      <c r="K14" s="28">
        <f t="shared" si="4"/>
        <v>1533.5</v>
      </c>
      <c r="L14" s="28">
        <f t="shared" si="4"/>
        <v>1533.5</v>
      </c>
      <c r="M14" s="28">
        <f t="shared" si="4"/>
        <v>1533.5</v>
      </c>
      <c r="N14" s="28">
        <f t="shared" si="4"/>
        <v>1533.5</v>
      </c>
      <c r="O14" s="28">
        <f t="shared" si="4"/>
        <v>1533.5</v>
      </c>
    </row>
    <row r="15" spans="1:15" s="8" customFormat="1" ht="21.75" customHeight="1">
      <c r="A15" s="31" t="s">
        <v>49</v>
      </c>
      <c r="B15" s="14" t="s">
        <v>5</v>
      </c>
      <c r="C15" s="21">
        <f t="shared" si="0"/>
        <v>24</v>
      </c>
      <c r="D15" s="28">
        <v>2</v>
      </c>
      <c r="E15" s="28">
        <v>2</v>
      </c>
      <c r="F15" s="28">
        <v>2</v>
      </c>
      <c r="G15" s="28">
        <v>2</v>
      </c>
      <c r="H15" s="28">
        <v>2</v>
      </c>
      <c r="I15" s="28">
        <v>2</v>
      </c>
      <c r="J15" s="28">
        <v>2</v>
      </c>
      <c r="K15" s="28">
        <v>2</v>
      </c>
      <c r="L15" s="28">
        <v>2</v>
      </c>
      <c r="M15" s="28">
        <v>2</v>
      </c>
      <c r="N15" s="28">
        <v>2</v>
      </c>
      <c r="O15" s="28">
        <v>2</v>
      </c>
    </row>
    <row r="16" spans="1:15" s="8" customFormat="1" ht="23.25" customHeight="1">
      <c r="A16" s="31"/>
      <c r="B16" s="14" t="s">
        <v>15</v>
      </c>
      <c r="C16" s="21">
        <f t="shared" si="0"/>
        <v>748.9200000000002</v>
      </c>
      <c r="D16" s="28">
        <f aca="true" t="shared" si="5" ref="D16:I16">D15*30.8</f>
        <v>61.6</v>
      </c>
      <c r="E16" s="28">
        <f t="shared" si="5"/>
        <v>61.6</v>
      </c>
      <c r="F16" s="28">
        <f t="shared" si="5"/>
        <v>61.6</v>
      </c>
      <c r="G16" s="28">
        <f t="shared" si="5"/>
        <v>61.6</v>
      </c>
      <c r="H16" s="28">
        <f t="shared" si="5"/>
        <v>61.6</v>
      </c>
      <c r="I16" s="28">
        <f t="shared" si="5"/>
        <v>61.6</v>
      </c>
      <c r="J16" s="28">
        <f aca="true" t="shared" si="6" ref="J16:O16">J15*31.61</f>
        <v>63.22</v>
      </c>
      <c r="K16" s="28">
        <f t="shared" si="6"/>
        <v>63.22</v>
      </c>
      <c r="L16" s="28">
        <f t="shared" si="6"/>
        <v>63.22</v>
      </c>
      <c r="M16" s="28">
        <f t="shared" si="6"/>
        <v>63.22</v>
      </c>
      <c r="N16" s="28">
        <f t="shared" si="6"/>
        <v>63.22</v>
      </c>
      <c r="O16" s="28">
        <f t="shared" si="6"/>
        <v>63.22</v>
      </c>
    </row>
    <row r="17" spans="1:15" s="8" customFormat="1" ht="15.75" customHeight="1">
      <c r="A17" s="31" t="s">
        <v>21</v>
      </c>
      <c r="B17" s="14" t="s">
        <v>4</v>
      </c>
      <c r="C17" s="21">
        <f>D17+E17+F17+G17+H17+I17+J17+K17+L17+M17+N17+O17</f>
        <v>100</v>
      </c>
      <c r="D17" s="28">
        <v>8.33</v>
      </c>
      <c r="E17" s="28">
        <v>8.33</v>
      </c>
      <c r="F17" s="28">
        <v>8.34</v>
      </c>
      <c r="G17" s="28">
        <v>8.33</v>
      </c>
      <c r="H17" s="28">
        <v>8.33</v>
      </c>
      <c r="I17" s="28">
        <v>8.34</v>
      </c>
      <c r="J17" s="28">
        <v>8.33</v>
      </c>
      <c r="K17" s="28">
        <v>8.33</v>
      </c>
      <c r="L17" s="28">
        <v>8.34</v>
      </c>
      <c r="M17" s="28">
        <v>8.33</v>
      </c>
      <c r="N17" s="28">
        <v>8.33</v>
      </c>
      <c r="O17" s="28">
        <v>8.34</v>
      </c>
    </row>
    <row r="18" spans="1:15" s="8" customFormat="1" ht="17.25" customHeight="1">
      <c r="A18" s="31"/>
      <c r="B18" s="14" t="s">
        <v>15</v>
      </c>
      <c r="C18" s="21">
        <f t="shared" si="0"/>
        <v>2930.9999999999995</v>
      </c>
      <c r="D18" s="28">
        <f aca="true" t="shared" si="7" ref="D18:I18">D17*28.73</f>
        <v>239.3209</v>
      </c>
      <c r="E18" s="28">
        <f t="shared" si="7"/>
        <v>239.3209</v>
      </c>
      <c r="F18" s="28">
        <f t="shared" si="7"/>
        <v>239.6082</v>
      </c>
      <c r="G18" s="28">
        <f t="shared" si="7"/>
        <v>239.3209</v>
      </c>
      <c r="H18" s="28">
        <f t="shared" si="7"/>
        <v>239.3209</v>
      </c>
      <c r="I18" s="28">
        <f t="shared" si="7"/>
        <v>239.6082</v>
      </c>
      <c r="J18" s="28">
        <f aca="true" t="shared" si="8" ref="J18:O18">J17*29.89</f>
        <v>248.9837</v>
      </c>
      <c r="K18" s="28">
        <f t="shared" si="8"/>
        <v>248.9837</v>
      </c>
      <c r="L18" s="28">
        <f t="shared" si="8"/>
        <v>249.2826</v>
      </c>
      <c r="M18" s="28">
        <f t="shared" si="8"/>
        <v>248.9837</v>
      </c>
      <c r="N18" s="28">
        <f t="shared" si="8"/>
        <v>248.9837</v>
      </c>
      <c r="O18" s="28">
        <f t="shared" si="8"/>
        <v>249.2826</v>
      </c>
    </row>
    <row r="19" spans="1:15" s="8" customFormat="1" ht="15.75" customHeight="1">
      <c r="A19" s="31" t="s">
        <v>48</v>
      </c>
      <c r="B19" s="14" t="s">
        <v>4</v>
      </c>
      <c r="C19" s="21">
        <f>D19+E19+F19+G19+H19+I19+J19+K19+L19+M19+N19+O19</f>
        <v>249.99999999999997</v>
      </c>
      <c r="D19" s="28">
        <v>20.83</v>
      </c>
      <c r="E19" s="28">
        <v>20.83</v>
      </c>
      <c r="F19" s="28">
        <v>20.84</v>
      </c>
      <c r="G19" s="28">
        <v>20.83</v>
      </c>
      <c r="H19" s="28">
        <v>20.83</v>
      </c>
      <c r="I19" s="28">
        <v>20.84</v>
      </c>
      <c r="J19" s="28">
        <v>20.83</v>
      </c>
      <c r="K19" s="28">
        <v>20.83</v>
      </c>
      <c r="L19" s="28">
        <v>20.84</v>
      </c>
      <c r="M19" s="28">
        <v>20.83</v>
      </c>
      <c r="N19" s="28">
        <v>20.83</v>
      </c>
      <c r="O19" s="28">
        <v>20.84</v>
      </c>
    </row>
    <row r="20" spans="1:15" s="8" customFormat="1" ht="17.25" customHeight="1">
      <c r="A20" s="31"/>
      <c r="B20" s="14" t="s">
        <v>15</v>
      </c>
      <c r="C20" s="21">
        <f>D20+E20+F20+G20+H20+I20+J20+K20+L20+M20+N20+O20</f>
        <v>7327.5</v>
      </c>
      <c r="D20" s="28">
        <f aca="true" t="shared" si="9" ref="D20:I20">D19*28.73</f>
        <v>598.4458999999999</v>
      </c>
      <c r="E20" s="28">
        <f t="shared" si="9"/>
        <v>598.4458999999999</v>
      </c>
      <c r="F20" s="28">
        <f t="shared" si="9"/>
        <v>598.7332</v>
      </c>
      <c r="G20" s="28">
        <f t="shared" si="9"/>
        <v>598.4458999999999</v>
      </c>
      <c r="H20" s="28">
        <f t="shared" si="9"/>
        <v>598.4458999999999</v>
      </c>
      <c r="I20" s="28">
        <f t="shared" si="9"/>
        <v>598.7332</v>
      </c>
      <c r="J20" s="28">
        <f aca="true" t="shared" si="10" ref="J20:O20">J19*29.89</f>
        <v>622.6087</v>
      </c>
      <c r="K20" s="28">
        <f t="shared" si="10"/>
        <v>622.6087</v>
      </c>
      <c r="L20" s="28">
        <f t="shared" si="10"/>
        <v>622.9076</v>
      </c>
      <c r="M20" s="28">
        <f t="shared" si="10"/>
        <v>622.6087</v>
      </c>
      <c r="N20" s="28">
        <f t="shared" si="10"/>
        <v>622.6087</v>
      </c>
      <c r="O20" s="28">
        <f t="shared" si="10"/>
        <v>622.9076</v>
      </c>
    </row>
    <row r="21" spans="1:15" s="9" customFormat="1" ht="15.75" customHeight="1">
      <c r="A21" s="31" t="s">
        <v>22</v>
      </c>
      <c r="B21" s="14" t="s">
        <v>5</v>
      </c>
      <c r="C21" s="21">
        <f t="shared" si="0"/>
        <v>1200</v>
      </c>
      <c r="D21" s="28">
        <v>100</v>
      </c>
      <c r="E21" s="28">
        <v>100</v>
      </c>
      <c r="F21" s="28">
        <v>100</v>
      </c>
      <c r="G21" s="28">
        <v>100</v>
      </c>
      <c r="H21" s="28">
        <v>100</v>
      </c>
      <c r="I21" s="28">
        <v>100</v>
      </c>
      <c r="J21" s="28">
        <v>100</v>
      </c>
      <c r="K21" s="28">
        <v>100</v>
      </c>
      <c r="L21" s="28">
        <v>100</v>
      </c>
      <c r="M21" s="28">
        <v>100</v>
      </c>
      <c r="N21" s="28">
        <v>100</v>
      </c>
      <c r="O21" s="28">
        <v>100</v>
      </c>
    </row>
    <row r="22" spans="1:15" s="9" customFormat="1" ht="16.5" customHeight="1">
      <c r="A22" s="31"/>
      <c r="B22" s="14" t="s">
        <v>15</v>
      </c>
      <c r="C22" s="21">
        <f t="shared" si="0"/>
        <v>44226</v>
      </c>
      <c r="D22" s="28">
        <f aca="true" t="shared" si="11" ref="D22:I22">D21*36.26</f>
        <v>3626</v>
      </c>
      <c r="E22" s="28">
        <f t="shared" si="11"/>
        <v>3626</v>
      </c>
      <c r="F22" s="28">
        <f t="shared" si="11"/>
        <v>3626</v>
      </c>
      <c r="G22" s="28">
        <f t="shared" si="11"/>
        <v>3626</v>
      </c>
      <c r="H22" s="28">
        <f t="shared" si="11"/>
        <v>3626</v>
      </c>
      <c r="I22" s="28">
        <f t="shared" si="11"/>
        <v>3626</v>
      </c>
      <c r="J22" s="28">
        <f aca="true" t="shared" si="12" ref="J22:O22">J21*37.45</f>
        <v>3745.0000000000005</v>
      </c>
      <c r="K22" s="28">
        <f t="shared" si="12"/>
        <v>3745.0000000000005</v>
      </c>
      <c r="L22" s="28">
        <f t="shared" si="12"/>
        <v>3745.0000000000005</v>
      </c>
      <c r="M22" s="28">
        <f t="shared" si="12"/>
        <v>3745.0000000000005</v>
      </c>
      <c r="N22" s="28">
        <f t="shared" si="12"/>
        <v>3745.0000000000005</v>
      </c>
      <c r="O22" s="28">
        <f t="shared" si="12"/>
        <v>3745.0000000000005</v>
      </c>
    </row>
    <row r="23" spans="1:15" s="9" customFormat="1" ht="15.75" customHeight="1">
      <c r="A23" s="31" t="s">
        <v>18</v>
      </c>
      <c r="B23" s="14" t="s">
        <v>5</v>
      </c>
      <c r="C23" s="21">
        <f t="shared" si="0"/>
        <v>200.00000000000006</v>
      </c>
      <c r="D23" s="28">
        <v>16.67</v>
      </c>
      <c r="E23" s="28">
        <v>16.67</v>
      </c>
      <c r="F23" s="28">
        <v>16.67</v>
      </c>
      <c r="G23" s="28">
        <v>16.67</v>
      </c>
      <c r="H23" s="28">
        <v>16.67</v>
      </c>
      <c r="I23" s="28">
        <v>16.65</v>
      </c>
      <c r="J23" s="28">
        <v>16.67</v>
      </c>
      <c r="K23" s="28">
        <v>16.65</v>
      </c>
      <c r="L23" s="28">
        <v>16.67</v>
      </c>
      <c r="M23" s="28">
        <v>16.67</v>
      </c>
      <c r="N23" s="28">
        <v>16.67</v>
      </c>
      <c r="O23" s="28">
        <v>16.67</v>
      </c>
    </row>
    <row r="24" spans="1:15" s="9" customFormat="1" ht="15.75" customHeight="1">
      <c r="A24" s="31"/>
      <c r="B24" s="14" t="s">
        <v>16</v>
      </c>
      <c r="C24" s="21">
        <f t="shared" si="0"/>
        <v>5862.000000000002</v>
      </c>
      <c r="D24" s="28">
        <f aca="true" t="shared" si="13" ref="D24:I24">D23*28.73</f>
        <v>478.92910000000006</v>
      </c>
      <c r="E24" s="28">
        <f t="shared" si="13"/>
        <v>478.92910000000006</v>
      </c>
      <c r="F24" s="28">
        <f t="shared" si="13"/>
        <v>478.92910000000006</v>
      </c>
      <c r="G24" s="28">
        <f t="shared" si="13"/>
        <v>478.92910000000006</v>
      </c>
      <c r="H24" s="28">
        <f t="shared" si="13"/>
        <v>478.92910000000006</v>
      </c>
      <c r="I24" s="28">
        <f t="shared" si="13"/>
        <v>478.3545</v>
      </c>
      <c r="J24" s="28">
        <f aca="true" t="shared" si="14" ref="J24:O24">J23*29.89</f>
        <v>498.26630000000006</v>
      </c>
      <c r="K24" s="28">
        <f t="shared" si="14"/>
        <v>497.6685</v>
      </c>
      <c r="L24" s="28">
        <f t="shared" si="14"/>
        <v>498.26630000000006</v>
      </c>
      <c r="M24" s="28">
        <f t="shared" si="14"/>
        <v>498.26630000000006</v>
      </c>
      <c r="N24" s="28">
        <f t="shared" si="14"/>
        <v>498.26630000000006</v>
      </c>
      <c r="O24" s="28">
        <f t="shared" si="14"/>
        <v>498.26630000000006</v>
      </c>
    </row>
    <row r="25" spans="1:15" s="9" customFormat="1" ht="15.75" customHeight="1">
      <c r="A25" s="31" t="s">
        <v>19</v>
      </c>
      <c r="B25" s="14" t="s">
        <v>5</v>
      </c>
      <c r="C25" s="21">
        <f>D25+E25+F25+G25+H25+I25+J25+K25+L25+M25+N25+O25</f>
        <v>230.00000000000006</v>
      </c>
      <c r="D25" s="28">
        <v>19.17</v>
      </c>
      <c r="E25" s="28">
        <v>19.17</v>
      </c>
      <c r="F25" s="28">
        <v>19.17</v>
      </c>
      <c r="G25" s="28">
        <v>19.17</v>
      </c>
      <c r="H25" s="28">
        <v>19.16</v>
      </c>
      <c r="I25" s="28">
        <v>19.16</v>
      </c>
      <c r="J25" s="28">
        <v>19.16</v>
      </c>
      <c r="K25" s="28">
        <v>19.16</v>
      </c>
      <c r="L25" s="28">
        <v>19.17</v>
      </c>
      <c r="M25" s="28">
        <v>19.17</v>
      </c>
      <c r="N25" s="28">
        <v>19.17</v>
      </c>
      <c r="O25" s="28">
        <v>19.17</v>
      </c>
    </row>
    <row r="26" spans="1:15" s="9" customFormat="1" ht="18.75" customHeight="1">
      <c r="A26" s="31"/>
      <c r="B26" s="14" t="s">
        <v>16</v>
      </c>
      <c r="C26" s="21">
        <f>D26+E26+F26+G26+H26+I26+J26+K26+L26+M26+N26+O26</f>
        <v>6741.299999999999</v>
      </c>
      <c r="D26" s="28">
        <f aca="true" t="shared" si="15" ref="D26:I26">D25*28.73</f>
        <v>550.7541000000001</v>
      </c>
      <c r="E26" s="28">
        <f t="shared" si="15"/>
        <v>550.7541000000001</v>
      </c>
      <c r="F26" s="28">
        <f t="shared" si="15"/>
        <v>550.7541000000001</v>
      </c>
      <c r="G26" s="28">
        <f t="shared" si="15"/>
        <v>550.7541000000001</v>
      </c>
      <c r="H26" s="28">
        <f t="shared" si="15"/>
        <v>550.4668</v>
      </c>
      <c r="I26" s="28">
        <f t="shared" si="15"/>
        <v>550.4668</v>
      </c>
      <c r="J26" s="28">
        <f aca="true" t="shared" si="16" ref="J26:O26">J25*29.89</f>
        <v>572.6924</v>
      </c>
      <c r="K26" s="28">
        <f t="shared" si="16"/>
        <v>572.6924</v>
      </c>
      <c r="L26" s="28">
        <f t="shared" si="16"/>
        <v>572.9913</v>
      </c>
      <c r="M26" s="28">
        <f t="shared" si="16"/>
        <v>572.9913</v>
      </c>
      <c r="N26" s="28">
        <f t="shared" si="16"/>
        <v>572.9913</v>
      </c>
      <c r="O26" s="28">
        <f t="shared" si="16"/>
        <v>572.9913</v>
      </c>
    </row>
    <row r="27" spans="1:15" s="8" customFormat="1" ht="18.75" customHeight="1">
      <c r="A27" s="31" t="s">
        <v>20</v>
      </c>
      <c r="B27" s="14" t="s">
        <v>5</v>
      </c>
      <c r="C27" s="21">
        <f t="shared" si="0"/>
        <v>2400</v>
      </c>
      <c r="D27" s="28">
        <v>200</v>
      </c>
      <c r="E27" s="28">
        <v>200</v>
      </c>
      <c r="F27" s="28">
        <v>200</v>
      </c>
      <c r="G27" s="28">
        <v>200</v>
      </c>
      <c r="H27" s="28">
        <v>200</v>
      </c>
      <c r="I27" s="28">
        <v>200</v>
      </c>
      <c r="J27" s="28">
        <v>200</v>
      </c>
      <c r="K27" s="28">
        <v>200</v>
      </c>
      <c r="L27" s="28">
        <v>200</v>
      </c>
      <c r="M27" s="28">
        <v>200</v>
      </c>
      <c r="N27" s="28">
        <v>200</v>
      </c>
      <c r="O27" s="28">
        <v>200</v>
      </c>
    </row>
    <row r="28" spans="1:15" s="8" customFormat="1" ht="22.5" customHeight="1">
      <c r="A28" s="31"/>
      <c r="B28" s="14" t="s">
        <v>15</v>
      </c>
      <c r="C28" s="21">
        <f t="shared" si="0"/>
        <v>71640</v>
      </c>
      <c r="D28" s="28">
        <f aca="true" t="shared" si="17" ref="D28:I28">D27*29.03</f>
        <v>5806</v>
      </c>
      <c r="E28" s="28">
        <f t="shared" si="17"/>
        <v>5806</v>
      </c>
      <c r="F28" s="28">
        <f t="shared" si="17"/>
        <v>5806</v>
      </c>
      <c r="G28" s="28">
        <f t="shared" si="17"/>
        <v>5806</v>
      </c>
      <c r="H28" s="28">
        <f t="shared" si="17"/>
        <v>5806</v>
      </c>
      <c r="I28" s="28">
        <f t="shared" si="17"/>
        <v>5806</v>
      </c>
      <c r="J28" s="28">
        <f aca="true" t="shared" si="18" ref="J28:O28">J27*30.67</f>
        <v>6134</v>
      </c>
      <c r="K28" s="28">
        <f t="shared" si="18"/>
        <v>6134</v>
      </c>
      <c r="L28" s="28">
        <f t="shared" si="18"/>
        <v>6134</v>
      </c>
      <c r="M28" s="28">
        <f t="shared" si="18"/>
        <v>6134</v>
      </c>
      <c r="N28" s="28">
        <f t="shared" si="18"/>
        <v>6134</v>
      </c>
      <c r="O28" s="28">
        <f t="shared" si="18"/>
        <v>6134</v>
      </c>
    </row>
    <row r="29" spans="1:15" s="8" customFormat="1" ht="15.75" customHeight="1">
      <c r="A29" s="31" t="s">
        <v>27</v>
      </c>
      <c r="B29" s="14" t="s">
        <v>5</v>
      </c>
      <c r="C29" s="21">
        <f t="shared" si="0"/>
        <v>500</v>
      </c>
      <c r="D29" s="27">
        <v>41.67</v>
      </c>
      <c r="E29" s="27">
        <v>41.67</v>
      </c>
      <c r="F29" s="27">
        <v>41.66</v>
      </c>
      <c r="G29" s="27">
        <v>41.67</v>
      </c>
      <c r="H29" s="27">
        <v>41.67</v>
      </c>
      <c r="I29" s="27">
        <v>41.66</v>
      </c>
      <c r="J29" s="27">
        <v>41.67</v>
      </c>
      <c r="K29" s="27">
        <v>41.67</v>
      </c>
      <c r="L29" s="27">
        <v>41.66</v>
      </c>
      <c r="M29" s="27">
        <v>41.67</v>
      </c>
      <c r="N29" s="27">
        <v>41.67</v>
      </c>
      <c r="O29" s="27">
        <v>41.66</v>
      </c>
    </row>
    <row r="30" spans="1:15" s="8" customFormat="1" ht="12.75" customHeight="1">
      <c r="A30" s="31"/>
      <c r="B30" s="14" t="s">
        <v>16</v>
      </c>
      <c r="C30" s="21">
        <f t="shared" si="0"/>
        <v>14654.999999999996</v>
      </c>
      <c r="D30" s="28">
        <f aca="true" t="shared" si="19" ref="D30:I30">D29*28.73</f>
        <v>1197.1791</v>
      </c>
      <c r="E30" s="28">
        <f t="shared" si="19"/>
        <v>1197.1791</v>
      </c>
      <c r="F30" s="28">
        <f t="shared" si="19"/>
        <v>1196.8917999999999</v>
      </c>
      <c r="G30" s="28">
        <f t="shared" si="19"/>
        <v>1197.1791</v>
      </c>
      <c r="H30" s="28">
        <f t="shared" si="19"/>
        <v>1197.1791</v>
      </c>
      <c r="I30" s="28">
        <f t="shared" si="19"/>
        <v>1196.8917999999999</v>
      </c>
      <c r="J30" s="28">
        <f aca="true" t="shared" si="20" ref="J30:O30">J29*29.89</f>
        <v>1245.5163</v>
      </c>
      <c r="K30" s="28">
        <f t="shared" si="20"/>
        <v>1245.5163</v>
      </c>
      <c r="L30" s="28">
        <f t="shared" si="20"/>
        <v>1245.2174</v>
      </c>
      <c r="M30" s="28">
        <f t="shared" si="20"/>
        <v>1245.5163</v>
      </c>
      <c r="N30" s="28">
        <f t="shared" si="20"/>
        <v>1245.5163</v>
      </c>
      <c r="O30" s="28">
        <f t="shared" si="20"/>
        <v>1245.2174</v>
      </c>
    </row>
    <row r="31" spans="1:15" s="8" customFormat="1" ht="24.75" customHeight="1">
      <c r="A31" s="31" t="s">
        <v>43</v>
      </c>
      <c r="B31" s="14" t="s">
        <v>5</v>
      </c>
      <c r="C31" s="21">
        <f t="shared" si="0"/>
        <v>795</v>
      </c>
      <c r="D31" s="27">
        <v>66.25</v>
      </c>
      <c r="E31" s="27">
        <v>66.25</v>
      </c>
      <c r="F31" s="27">
        <v>66.25</v>
      </c>
      <c r="G31" s="27">
        <v>66.25</v>
      </c>
      <c r="H31" s="27">
        <v>66.25</v>
      </c>
      <c r="I31" s="27">
        <v>66.25</v>
      </c>
      <c r="J31" s="27">
        <v>66.25</v>
      </c>
      <c r="K31" s="27">
        <v>66.25</v>
      </c>
      <c r="L31" s="27">
        <v>66.25</v>
      </c>
      <c r="M31" s="27">
        <v>66.25</v>
      </c>
      <c r="N31" s="27">
        <v>66.25</v>
      </c>
      <c r="O31" s="27">
        <v>66.25</v>
      </c>
    </row>
    <row r="32" spans="1:15" s="8" customFormat="1" ht="25.5" customHeight="1">
      <c r="A32" s="31"/>
      <c r="B32" s="14" t="s">
        <v>15</v>
      </c>
      <c r="C32" s="21">
        <f t="shared" si="0"/>
        <v>23301.450000000004</v>
      </c>
      <c r="D32" s="28">
        <f aca="true" t="shared" si="21" ref="D32:I32">D31*28.73</f>
        <v>1903.3625</v>
      </c>
      <c r="E32" s="28">
        <f t="shared" si="21"/>
        <v>1903.3625</v>
      </c>
      <c r="F32" s="28">
        <f t="shared" si="21"/>
        <v>1903.3625</v>
      </c>
      <c r="G32" s="28">
        <f t="shared" si="21"/>
        <v>1903.3625</v>
      </c>
      <c r="H32" s="28">
        <f t="shared" si="21"/>
        <v>1903.3625</v>
      </c>
      <c r="I32" s="28">
        <f t="shared" si="21"/>
        <v>1903.3625</v>
      </c>
      <c r="J32" s="28">
        <f aca="true" t="shared" si="22" ref="J32:O32">J31*29.89</f>
        <v>1980.2125</v>
      </c>
      <c r="K32" s="28">
        <f t="shared" si="22"/>
        <v>1980.2125</v>
      </c>
      <c r="L32" s="28">
        <f t="shared" si="22"/>
        <v>1980.2125</v>
      </c>
      <c r="M32" s="28">
        <f t="shared" si="22"/>
        <v>1980.2125</v>
      </c>
      <c r="N32" s="28">
        <f t="shared" si="22"/>
        <v>1980.2125</v>
      </c>
      <c r="O32" s="28">
        <f t="shared" si="22"/>
        <v>1980.2125</v>
      </c>
    </row>
    <row r="33" spans="1:15" s="9" customFormat="1" ht="15.75" customHeight="1">
      <c r="A33" s="31" t="s">
        <v>23</v>
      </c>
      <c r="B33" s="14" t="s">
        <v>5</v>
      </c>
      <c r="C33" s="21">
        <f t="shared" si="0"/>
        <v>300</v>
      </c>
      <c r="D33" s="28">
        <v>25</v>
      </c>
      <c r="E33" s="28">
        <v>25</v>
      </c>
      <c r="F33" s="28">
        <v>25</v>
      </c>
      <c r="G33" s="28">
        <v>25</v>
      </c>
      <c r="H33" s="28">
        <v>25</v>
      </c>
      <c r="I33" s="28">
        <v>25</v>
      </c>
      <c r="J33" s="28">
        <v>25</v>
      </c>
      <c r="K33" s="28">
        <v>25</v>
      </c>
      <c r="L33" s="28">
        <v>25</v>
      </c>
      <c r="M33" s="28">
        <v>25</v>
      </c>
      <c r="N33" s="28">
        <v>25</v>
      </c>
      <c r="O33" s="28">
        <v>25</v>
      </c>
    </row>
    <row r="34" spans="1:15" s="9" customFormat="1" ht="15.75" customHeight="1">
      <c r="A34" s="31"/>
      <c r="B34" s="14" t="s">
        <v>15</v>
      </c>
      <c r="C34" s="21">
        <f t="shared" si="0"/>
        <v>11056.5</v>
      </c>
      <c r="D34" s="28">
        <f aca="true" t="shared" si="23" ref="D34:I34">D33*36.26</f>
        <v>906.5</v>
      </c>
      <c r="E34" s="28">
        <f t="shared" si="23"/>
        <v>906.5</v>
      </c>
      <c r="F34" s="28">
        <f t="shared" si="23"/>
        <v>906.5</v>
      </c>
      <c r="G34" s="28">
        <f t="shared" si="23"/>
        <v>906.5</v>
      </c>
      <c r="H34" s="28">
        <f t="shared" si="23"/>
        <v>906.5</v>
      </c>
      <c r="I34" s="28">
        <f t="shared" si="23"/>
        <v>906.5</v>
      </c>
      <c r="J34" s="28">
        <f aca="true" t="shared" si="24" ref="J34:O34">J33*37.45</f>
        <v>936.2500000000001</v>
      </c>
      <c r="K34" s="28">
        <f t="shared" si="24"/>
        <v>936.2500000000001</v>
      </c>
      <c r="L34" s="28">
        <f t="shared" si="24"/>
        <v>936.2500000000001</v>
      </c>
      <c r="M34" s="28">
        <f t="shared" si="24"/>
        <v>936.2500000000001</v>
      </c>
      <c r="N34" s="28">
        <f t="shared" si="24"/>
        <v>936.2500000000001</v>
      </c>
      <c r="O34" s="28">
        <f t="shared" si="24"/>
        <v>936.2500000000001</v>
      </c>
    </row>
    <row r="35" spans="1:15" s="8" customFormat="1" ht="15.75" customHeight="1">
      <c r="A35" s="31" t="s">
        <v>26</v>
      </c>
      <c r="B35" s="14" t="s">
        <v>5</v>
      </c>
      <c r="C35" s="21">
        <f t="shared" si="0"/>
        <v>600</v>
      </c>
      <c r="D35" s="28">
        <v>50</v>
      </c>
      <c r="E35" s="28">
        <v>50</v>
      </c>
      <c r="F35" s="28">
        <v>50</v>
      </c>
      <c r="G35" s="28">
        <v>50</v>
      </c>
      <c r="H35" s="28">
        <v>50</v>
      </c>
      <c r="I35" s="28">
        <v>50</v>
      </c>
      <c r="J35" s="28">
        <v>50</v>
      </c>
      <c r="K35" s="28">
        <v>50</v>
      </c>
      <c r="L35" s="28">
        <v>50</v>
      </c>
      <c r="M35" s="28">
        <v>50</v>
      </c>
      <c r="N35" s="28">
        <v>50</v>
      </c>
      <c r="O35" s="28">
        <v>50</v>
      </c>
    </row>
    <row r="36" spans="1:15" s="8" customFormat="1" ht="24.75" customHeight="1">
      <c r="A36" s="31"/>
      <c r="B36" s="14" t="s">
        <v>15</v>
      </c>
      <c r="C36" s="21">
        <f t="shared" si="0"/>
        <v>18723</v>
      </c>
      <c r="D36" s="28">
        <f aca="true" t="shared" si="25" ref="D36:I36">D35*30.8</f>
        <v>1540</v>
      </c>
      <c r="E36" s="28">
        <f t="shared" si="25"/>
        <v>1540</v>
      </c>
      <c r="F36" s="28">
        <f t="shared" si="25"/>
        <v>1540</v>
      </c>
      <c r="G36" s="28">
        <f t="shared" si="25"/>
        <v>1540</v>
      </c>
      <c r="H36" s="28">
        <f t="shared" si="25"/>
        <v>1540</v>
      </c>
      <c r="I36" s="28">
        <f t="shared" si="25"/>
        <v>1540</v>
      </c>
      <c r="J36" s="28">
        <f aca="true" t="shared" si="26" ref="J36:O36">J35*31.61</f>
        <v>1580.5</v>
      </c>
      <c r="K36" s="28">
        <f t="shared" si="26"/>
        <v>1580.5</v>
      </c>
      <c r="L36" s="28">
        <f t="shared" si="26"/>
        <v>1580.5</v>
      </c>
      <c r="M36" s="28">
        <f t="shared" si="26"/>
        <v>1580.5</v>
      </c>
      <c r="N36" s="28">
        <f t="shared" si="26"/>
        <v>1580.5</v>
      </c>
      <c r="O36" s="28">
        <f t="shared" si="26"/>
        <v>1580.5</v>
      </c>
    </row>
    <row r="37" spans="1:15" s="8" customFormat="1" ht="19.5" customHeight="1">
      <c r="A37" s="31" t="s">
        <v>25</v>
      </c>
      <c r="B37" s="14" t="s">
        <v>5</v>
      </c>
      <c r="C37" s="21">
        <f t="shared" si="0"/>
        <v>799.9999999999998</v>
      </c>
      <c r="D37" s="28">
        <v>66.67</v>
      </c>
      <c r="E37" s="28">
        <v>66.67</v>
      </c>
      <c r="F37" s="28">
        <v>66.67</v>
      </c>
      <c r="G37" s="28">
        <v>66.67</v>
      </c>
      <c r="H37" s="28">
        <v>66.66</v>
      </c>
      <c r="I37" s="28">
        <v>66.66</v>
      </c>
      <c r="J37" s="28">
        <v>66.66</v>
      </c>
      <c r="K37" s="28">
        <v>66.66</v>
      </c>
      <c r="L37" s="28">
        <v>66.67</v>
      </c>
      <c r="M37" s="28">
        <v>66.67</v>
      </c>
      <c r="N37" s="28">
        <v>66.67</v>
      </c>
      <c r="O37" s="28">
        <v>66.67</v>
      </c>
    </row>
    <row r="38" spans="1:15" s="8" customFormat="1" ht="24.75" customHeight="1">
      <c r="A38" s="31"/>
      <c r="B38" s="14" t="s">
        <v>16</v>
      </c>
      <c r="C38" s="21">
        <f t="shared" si="0"/>
        <v>24963.999999999996</v>
      </c>
      <c r="D38" s="28">
        <f aca="true" t="shared" si="27" ref="D38:I38">D37*30.8</f>
        <v>2053.436</v>
      </c>
      <c r="E38" s="28">
        <f t="shared" si="27"/>
        <v>2053.436</v>
      </c>
      <c r="F38" s="28">
        <f t="shared" si="27"/>
        <v>2053.436</v>
      </c>
      <c r="G38" s="28">
        <f t="shared" si="27"/>
        <v>2053.436</v>
      </c>
      <c r="H38" s="28">
        <f t="shared" si="27"/>
        <v>2053.128</v>
      </c>
      <c r="I38" s="28">
        <f t="shared" si="27"/>
        <v>2053.128</v>
      </c>
      <c r="J38" s="28">
        <f aca="true" t="shared" si="28" ref="J38:O38">J37*31.61</f>
        <v>2107.1225999999997</v>
      </c>
      <c r="K38" s="28">
        <f t="shared" si="28"/>
        <v>2107.1225999999997</v>
      </c>
      <c r="L38" s="28">
        <f t="shared" si="28"/>
        <v>2107.4387</v>
      </c>
      <c r="M38" s="28">
        <f t="shared" si="28"/>
        <v>2107.4387</v>
      </c>
      <c r="N38" s="28">
        <f t="shared" si="28"/>
        <v>2107.4387</v>
      </c>
      <c r="O38" s="28">
        <f t="shared" si="28"/>
        <v>2107.4387</v>
      </c>
    </row>
    <row r="39" spans="1:15" s="9" customFormat="1" ht="12.75">
      <c r="A39" s="31" t="s">
        <v>24</v>
      </c>
      <c r="B39" s="14" t="s">
        <v>5</v>
      </c>
      <c r="C39" s="21">
        <f t="shared" si="0"/>
        <v>45</v>
      </c>
      <c r="D39" s="27">
        <v>3.75</v>
      </c>
      <c r="E39" s="27">
        <v>3.75</v>
      </c>
      <c r="F39" s="27">
        <v>3.75</v>
      </c>
      <c r="G39" s="27">
        <v>3.75</v>
      </c>
      <c r="H39" s="27">
        <v>3.75</v>
      </c>
      <c r="I39" s="27">
        <v>3.75</v>
      </c>
      <c r="J39" s="27">
        <v>3.75</v>
      </c>
      <c r="K39" s="27">
        <v>3.75</v>
      </c>
      <c r="L39" s="27">
        <v>3.75</v>
      </c>
      <c r="M39" s="27">
        <v>3.75</v>
      </c>
      <c r="N39" s="27">
        <v>3.75</v>
      </c>
      <c r="O39" s="27">
        <v>3.75</v>
      </c>
    </row>
    <row r="40" spans="1:15" s="9" customFormat="1" ht="17.25" customHeight="1">
      <c r="A40" s="31"/>
      <c r="B40" s="14" t="s">
        <v>16</v>
      </c>
      <c r="C40" s="21">
        <f t="shared" si="0"/>
        <v>1658.475</v>
      </c>
      <c r="D40" s="28">
        <f aca="true" t="shared" si="29" ref="D40:I40">D39*36.26</f>
        <v>135.975</v>
      </c>
      <c r="E40" s="28">
        <f t="shared" si="29"/>
        <v>135.975</v>
      </c>
      <c r="F40" s="28">
        <f t="shared" si="29"/>
        <v>135.975</v>
      </c>
      <c r="G40" s="28">
        <f t="shared" si="29"/>
        <v>135.975</v>
      </c>
      <c r="H40" s="28">
        <f t="shared" si="29"/>
        <v>135.975</v>
      </c>
      <c r="I40" s="28">
        <f t="shared" si="29"/>
        <v>135.975</v>
      </c>
      <c r="J40" s="28">
        <f aca="true" t="shared" si="30" ref="J40:O40">J39*37.45</f>
        <v>140.4375</v>
      </c>
      <c r="K40" s="28">
        <f t="shared" si="30"/>
        <v>140.4375</v>
      </c>
      <c r="L40" s="28">
        <f t="shared" si="30"/>
        <v>140.4375</v>
      </c>
      <c r="M40" s="28">
        <f t="shared" si="30"/>
        <v>140.4375</v>
      </c>
      <c r="N40" s="28">
        <f t="shared" si="30"/>
        <v>140.4375</v>
      </c>
      <c r="O40" s="28">
        <f t="shared" si="30"/>
        <v>140.4375</v>
      </c>
    </row>
    <row r="41" spans="1:15" s="10" customFormat="1" ht="12.75">
      <c r="A41" s="30" t="s">
        <v>6</v>
      </c>
      <c r="B41" s="15" t="s">
        <v>5</v>
      </c>
      <c r="C41" s="21">
        <f>C17+C19+C21+C23+C25+C27+C29+C31+C33+C35+C37+C39</f>
        <v>7420</v>
      </c>
      <c r="D41" s="21">
        <f aca="true" t="shared" si="31" ref="D41:O41">D17+D19+D21+D23+D25+D27+D29+D31+D33+D35+D37+D39</f>
        <v>618.34</v>
      </c>
      <c r="E41" s="21">
        <f t="shared" si="31"/>
        <v>618.34</v>
      </c>
      <c r="F41" s="21">
        <f t="shared" si="31"/>
        <v>618.35</v>
      </c>
      <c r="G41" s="21">
        <f t="shared" si="31"/>
        <v>618.34</v>
      </c>
      <c r="H41" s="21">
        <f t="shared" si="31"/>
        <v>618.32</v>
      </c>
      <c r="I41" s="21">
        <f t="shared" si="31"/>
        <v>618.31</v>
      </c>
      <c r="J41" s="21">
        <f t="shared" si="31"/>
        <v>618.32</v>
      </c>
      <c r="K41" s="21">
        <f t="shared" si="31"/>
        <v>618.3000000000001</v>
      </c>
      <c r="L41" s="21">
        <f t="shared" si="31"/>
        <v>618.35</v>
      </c>
      <c r="M41" s="21">
        <f t="shared" si="31"/>
        <v>618.34</v>
      </c>
      <c r="N41" s="21">
        <f t="shared" si="31"/>
        <v>618.34</v>
      </c>
      <c r="O41" s="21">
        <f t="shared" si="31"/>
        <v>618.35</v>
      </c>
    </row>
    <row r="42" spans="1:15" s="10" customFormat="1" ht="12.75">
      <c r="A42" s="30"/>
      <c r="B42" s="15" t="s">
        <v>15</v>
      </c>
      <c r="C42" s="21">
        <f>C18+C20+C22+C24+C26+C28+C30+C32+C34+C36+C38+C40</f>
        <v>233086.225</v>
      </c>
      <c r="D42" s="21">
        <f aca="true" t="shared" si="32" ref="D42:O42">D18+D20+D22+D24+D26+D28+D30+D32+D34+D36+D38+D40</f>
        <v>19035.9026</v>
      </c>
      <c r="E42" s="21">
        <f t="shared" si="32"/>
        <v>19035.9026</v>
      </c>
      <c r="F42" s="21">
        <f t="shared" si="32"/>
        <v>19036.189899999998</v>
      </c>
      <c r="G42" s="21">
        <f t="shared" si="32"/>
        <v>19035.9026</v>
      </c>
      <c r="H42" s="21">
        <f t="shared" si="32"/>
        <v>19035.307299999997</v>
      </c>
      <c r="I42" s="21">
        <f t="shared" si="32"/>
        <v>19035.02</v>
      </c>
      <c r="J42" s="21">
        <f t="shared" si="32"/>
        <v>19811.59</v>
      </c>
      <c r="K42" s="21">
        <f t="shared" si="32"/>
        <v>19810.992199999997</v>
      </c>
      <c r="L42" s="21">
        <f t="shared" si="32"/>
        <v>19812.5039</v>
      </c>
      <c r="M42" s="21">
        <f t="shared" si="32"/>
        <v>19812.204999999998</v>
      </c>
      <c r="N42" s="21">
        <f t="shared" si="32"/>
        <v>19812.204999999998</v>
      </c>
      <c r="O42" s="21">
        <f t="shared" si="32"/>
        <v>19812.5039</v>
      </c>
    </row>
    <row r="43" spans="1:15" s="8" customFormat="1" ht="12.75">
      <c r="A43" s="31" t="s">
        <v>32</v>
      </c>
      <c r="B43" s="14" t="s">
        <v>5</v>
      </c>
      <c r="C43" s="21">
        <f t="shared" si="0"/>
        <v>850.0000000000001</v>
      </c>
      <c r="D43" s="28">
        <v>70.83</v>
      </c>
      <c r="E43" s="28">
        <v>70.83</v>
      </c>
      <c r="F43" s="28">
        <v>70.84</v>
      </c>
      <c r="G43" s="28">
        <v>70.83</v>
      </c>
      <c r="H43" s="28">
        <v>70.83</v>
      </c>
      <c r="I43" s="28">
        <v>70.84</v>
      </c>
      <c r="J43" s="28">
        <v>70.83</v>
      </c>
      <c r="K43" s="28">
        <v>70.83</v>
      </c>
      <c r="L43" s="28">
        <v>70.84</v>
      </c>
      <c r="M43" s="28">
        <v>70.83</v>
      </c>
      <c r="N43" s="28">
        <v>70.83</v>
      </c>
      <c r="O43" s="28">
        <v>70.84</v>
      </c>
    </row>
    <row r="44" spans="1:15" s="8" customFormat="1" ht="12.75">
      <c r="A44" s="31"/>
      <c r="B44" s="14" t="s">
        <v>16</v>
      </c>
      <c r="C44" s="21">
        <f t="shared" si="0"/>
        <v>25372.5</v>
      </c>
      <c r="D44" s="28">
        <f aca="true" t="shared" si="33" ref="D44:I44">D43*29.03</f>
        <v>2056.1949</v>
      </c>
      <c r="E44" s="28">
        <f t="shared" si="33"/>
        <v>2056.1949</v>
      </c>
      <c r="F44" s="28">
        <f t="shared" si="33"/>
        <v>2056.4852</v>
      </c>
      <c r="G44" s="28">
        <f t="shared" si="33"/>
        <v>2056.1949</v>
      </c>
      <c r="H44" s="28">
        <f t="shared" si="33"/>
        <v>2056.1949</v>
      </c>
      <c r="I44" s="28">
        <f t="shared" si="33"/>
        <v>2056.4852</v>
      </c>
      <c r="J44" s="28">
        <f aca="true" t="shared" si="34" ref="J44:O44">J43*30.67</f>
        <v>2172.3561</v>
      </c>
      <c r="K44" s="28">
        <f t="shared" si="34"/>
        <v>2172.3561</v>
      </c>
      <c r="L44" s="28">
        <f t="shared" si="34"/>
        <v>2172.6628</v>
      </c>
      <c r="M44" s="28">
        <f t="shared" si="34"/>
        <v>2172.3561</v>
      </c>
      <c r="N44" s="28">
        <f t="shared" si="34"/>
        <v>2172.3561</v>
      </c>
      <c r="O44" s="28">
        <f t="shared" si="34"/>
        <v>2172.6628</v>
      </c>
    </row>
    <row r="45" spans="1:15" s="9" customFormat="1" ht="12.75">
      <c r="A45" s="31" t="s">
        <v>33</v>
      </c>
      <c r="B45" s="14" t="s">
        <v>5</v>
      </c>
      <c r="C45" s="21">
        <f t="shared" si="0"/>
        <v>1752</v>
      </c>
      <c r="D45" s="27">
        <v>146</v>
      </c>
      <c r="E45" s="27">
        <v>146</v>
      </c>
      <c r="F45" s="27">
        <v>146</v>
      </c>
      <c r="G45" s="27">
        <v>146</v>
      </c>
      <c r="H45" s="27">
        <v>146</v>
      </c>
      <c r="I45" s="27">
        <v>146</v>
      </c>
      <c r="J45" s="27">
        <v>146</v>
      </c>
      <c r="K45" s="27">
        <v>146</v>
      </c>
      <c r="L45" s="27">
        <v>146</v>
      </c>
      <c r="M45" s="27">
        <v>146</v>
      </c>
      <c r="N45" s="27">
        <v>146</v>
      </c>
      <c r="O45" s="27">
        <v>146</v>
      </c>
    </row>
    <row r="46" spans="1:15" s="9" customFormat="1" ht="12.75">
      <c r="A46" s="31"/>
      <c r="B46" s="14" t="s">
        <v>16</v>
      </c>
      <c r="C46" s="21">
        <f t="shared" si="0"/>
        <v>54671.15999999999</v>
      </c>
      <c r="D46" s="28">
        <f aca="true" t="shared" si="35" ref="D46:I46">D45*30.8</f>
        <v>4496.8</v>
      </c>
      <c r="E46" s="28">
        <f t="shared" si="35"/>
        <v>4496.8</v>
      </c>
      <c r="F46" s="28">
        <f t="shared" si="35"/>
        <v>4496.8</v>
      </c>
      <c r="G46" s="28">
        <f t="shared" si="35"/>
        <v>4496.8</v>
      </c>
      <c r="H46" s="28">
        <f t="shared" si="35"/>
        <v>4496.8</v>
      </c>
      <c r="I46" s="28">
        <f t="shared" si="35"/>
        <v>4496.8</v>
      </c>
      <c r="J46" s="28">
        <f aca="true" t="shared" si="36" ref="J46:O46">J45*31.61</f>
        <v>4615.0599999999995</v>
      </c>
      <c r="K46" s="28">
        <f t="shared" si="36"/>
        <v>4615.0599999999995</v>
      </c>
      <c r="L46" s="28">
        <f t="shared" si="36"/>
        <v>4615.0599999999995</v>
      </c>
      <c r="M46" s="28">
        <f t="shared" si="36"/>
        <v>4615.0599999999995</v>
      </c>
      <c r="N46" s="28">
        <f t="shared" si="36"/>
        <v>4615.0599999999995</v>
      </c>
      <c r="O46" s="28">
        <f t="shared" si="36"/>
        <v>4615.0599999999995</v>
      </c>
    </row>
    <row r="47" spans="1:15" s="9" customFormat="1" ht="15.75" customHeight="1">
      <c r="A47" s="31" t="s">
        <v>34</v>
      </c>
      <c r="B47" s="14" t="s">
        <v>5</v>
      </c>
      <c r="C47" s="21">
        <f t="shared" si="0"/>
        <v>1725.4299999999998</v>
      </c>
      <c r="D47" s="27">
        <v>143.79</v>
      </c>
      <c r="E47" s="27">
        <v>143.78</v>
      </c>
      <c r="F47" s="27">
        <v>143.79</v>
      </c>
      <c r="G47" s="27">
        <v>143.78</v>
      </c>
      <c r="H47" s="27">
        <v>143.79</v>
      </c>
      <c r="I47" s="27">
        <v>143.78</v>
      </c>
      <c r="J47" s="27">
        <v>143.79</v>
      </c>
      <c r="K47" s="27">
        <v>143.78</v>
      </c>
      <c r="L47" s="27">
        <v>143.79</v>
      </c>
      <c r="M47" s="27">
        <v>143.79</v>
      </c>
      <c r="N47" s="27">
        <v>143.78</v>
      </c>
      <c r="O47" s="27">
        <v>143.79</v>
      </c>
    </row>
    <row r="48" spans="1:15" s="9" customFormat="1" ht="15.75" customHeight="1">
      <c r="A48" s="31"/>
      <c r="B48" s="14" t="s">
        <v>16</v>
      </c>
      <c r="C48" s="21">
        <f t="shared" si="0"/>
        <v>53842.0472</v>
      </c>
      <c r="D48" s="28">
        <f aca="true" t="shared" si="37" ref="D48:I48">D47*30.8</f>
        <v>4428.732</v>
      </c>
      <c r="E48" s="28">
        <f t="shared" si="37"/>
        <v>4428.424</v>
      </c>
      <c r="F48" s="28">
        <f t="shared" si="37"/>
        <v>4428.732</v>
      </c>
      <c r="G48" s="28">
        <f t="shared" si="37"/>
        <v>4428.424</v>
      </c>
      <c r="H48" s="28">
        <f t="shared" si="37"/>
        <v>4428.732</v>
      </c>
      <c r="I48" s="28">
        <f t="shared" si="37"/>
        <v>4428.424</v>
      </c>
      <c r="J48" s="28">
        <f aca="true" t="shared" si="38" ref="J48:O48">J47*31.61</f>
        <v>4545.2019</v>
      </c>
      <c r="K48" s="28">
        <f t="shared" si="38"/>
        <v>4544.8858</v>
      </c>
      <c r="L48" s="28">
        <f t="shared" si="38"/>
        <v>4545.2019</v>
      </c>
      <c r="M48" s="28">
        <f t="shared" si="38"/>
        <v>4545.2019</v>
      </c>
      <c r="N48" s="28">
        <f t="shared" si="38"/>
        <v>4544.8858</v>
      </c>
      <c r="O48" s="28">
        <f t="shared" si="38"/>
        <v>4545.2019</v>
      </c>
    </row>
    <row r="49" spans="1:15" s="8" customFormat="1" ht="12.75">
      <c r="A49" s="31" t="s">
        <v>35</v>
      </c>
      <c r="B49" s="14" t="s">
        <v>5</v>
      </c>
      <c r="C49" s="21">
        <f t="shared" si="0"/>
        <v>400</v>
      </c>
      <c r="D49" s="27">
        <v>33.33</v>
      </c>
      <c r="E49" s="27">
        <v>33.33</v>
      </c>
      <c r="F49" s="27">
        <v>33.34</v>
      </c>
      <c r="G49" s="27">
        <v>33.33</v>
      </c>
      <c r="H49" s="27">
        <v>33.33</v>
      </c>
      <c r="I49" s="27">
        <v>33.34</v>
      </c>
      <c r="J49" s="27">
        <v>33.33</v>
      </c>
      <c r="K49" s="27">
        <v>33.33</v>
      </c>
      <c r="L49" s="27">
        <v>33.34</v>
      </c>
      <c r="M49" s="27">
        <v>33.33</v>
      </c>
      <c r="N49" s="27">
        <v>33.33</v>
      </c>
      <c r="O49" s="27">
        <v>33.34</v>
      </c>
    </row>
    <row r="50" spans="1:15" s="8" customFormat="1" ht="12.75">
      <c r="A50" s="31"/>
      <c r="B50" s="14" t="s">
        <v>16</v>
      </c>
      <c r="C50" s="21">
        <f t="shared" si="0"/>
        <v>11724.000000000002</v>
      </c>
      <c r="D50" s="28">
        <f aca="true" t="shared" si="39" ref="D50:I50">D49*28.73</f>
        <v>957.5708999999999</v>
      </c>
      <c r="E50" s="28">
        <f t="shared" si="39"/>
        <v>957.5708999999999</v>
      </c>
      <c r="F50" s="28">
        <f t="shared" si="39"/>
        <v>957.8582000000001</v>
      </c>
      <c r="G50" s="28">
        <f t="shared" si="39"/>
        <v>957.5708999999999</v>
      </c>
      <c r="H50" s="28">
        <f t="shared" si="39"/>
        <v>957.5708999999999</v>
      </c>
      <c r="I50" s="28">
        <f t="shared" si="39"/>
        <v>957.8582000000001</v>
      </c>
      <c r="J50" s="28">
        <f aca="true" t="shared" si="40" ref="J50:O50">J49*29.89</f>
        <v>996.2337</v>
      </c>
      <c r="K50" s="28">
        <f t="shared" si="40"/>
        <v>996.2337</v>
      </c>
      <c r="L50" s="28">
        <f t="shared" si="40"/>
        <v>996.5326000000001</v>
      </c>
      <c r="M50" s="28">
        <f t="shared" si="40"/>
        <v>996.2337</v>
      </c>
      <c r="N50" s="28">
        <f t="shared" si="40"/>
        <v>996.2337</v>
      </c>
      <c r="O50" s="28">
        <f t="shared" si="40"/>
        <v>996.5326000000001</v>
      </c>
    </row>
    <row r="51" spans="1:15" s="8" customFormat="1" ht="15.75" customHeight="1">
      <c r="A51" s="31" t="s">
        <v>36</v>
      </c>
      <c r="B51" s="14" t="s">
        <v>5</v>
      </c>
      <c r="C51" s="21">
        <f t="shared" si="0"/>
        <v>2000.0000000000002</v>
      </c>
      <c r="D51" s="28">
        <v>166.67</v>
      </c>
      <c r="E51" s="28">
        <v>166.67</v>
      </c>
      <c r="F51" s="28">
        <v>166.67</v>
      </c>
      <c r="G51" s="28">
        <v>166.67</v>
      </c>
      <c r="H51" s="28">
        <v>166.67</v>
      </c>
      <c r="I51" s="28">
        <v>166.67</v>
      </c>
      <c r="J51" s="28">
        <v>166.65</v>
      </c>
      <c r="K51" s="28">
        <v>166.65</v>
      </c>
      <c r="L51" s="28">
        <v>166.67</v>
      </c>
      <c r="M51" s="28">
        <v>166.67</v>
      </c>
      <c r="N51" s="28">
        <v>166.67</v>
      </c>
      <c r="O51" s="28">
        <v>166.67</v>
      </c>
    </row>
    <row r="52" spans="1:15" s="8" customFormat="1" ht="15.75" customHeight="1">
      <c r="A52" s="47"/>
      <c r="B52" s="14" t="s">
        <v>15</v>
      </c>
      <c r="C52" s="21">
        <f t="shared" si="0"/>
        <v>59699.96720000001</v>
      </c>
      <c r="D52" s="28">
        <f aca="true" t="shared" si="41" ref="D52:I52">D51*29.03</f>
        <v>4838.4301</v>
      </c>
      <c r="E52" s="28">
        <f t="shared" si="41"/>
        <v>4838.4301</v>
      </c>
      <c r="F52" s="28">
        <f t="shared" si="41"/>
        <v>4838.4301</v>
      </c>
      <c r="G52" s="28">
        <f t="shared" si="41"/>
        <v>4838.4301</v>
      </c>
      <c r="H52" s="28">
        <f t="shared" si="41"/>
        <v>4838.4301</v>
      </c>
      <c r="I52" s="28">
        <f t="shared" si="41"/>
        <v>4838.4301</v>
      </c>
      <c r="J52" s="28">
        <f aca="true" t="shared" si="42" ref="J52:O52">J51*30.67</f>
        <v>5111.155500000001</v>
      </c>
      <c r="K52" s="28">
        <f t="shared" si="42"/>
        <v>5111.155500000001</v>
      </c>
      <c r="L52" s="28">
        <f t="shared" si="42"/>
        <v>5111.7689</v>
      </c>
      <c r="M52" s="28">
        <f t="shared" si="42"/>
        <v>5111.7689</v>
      </c>
      <c r="N52" s="28">
        <f t="shared" si="42"/>
        <v>5111.7689</v>
      </c>
      <c r="O52" s="28">
        <f t="shared" si="42"/>
        <v>5111.7689</v>
      </c>
    </row>
    <row r="53" spans="1:15" s="8" customFormat="1" ht="19.5" customHeight="1">
      <c r="A53" s="40" t="s">
        <v>37</v>
      </c>
      <c r="B53" s="14" t="s">
        <v>5</v>
      </c>
      <c r="C53" s="21">
        <f t="shared" si="0"/>
        <v>1800</v>
      </c>
      <c r="D53" s="28">
        <v>150</v>
      </c>
      <c r="E53" s="28">
        <v>150</v>
      </c>
      <c r="F53" s="28">
        <v>150</v>
      </c>
      <c r="G53" s="28">
        <v>150</v>
      </c>
      <c r="H53" s="28">
        <v>150</v>
      </c>
      <c r="I53" s="28">
        <v>150</v>
      </c>
      <c r="J53" s="28">
        <v>150</v>
      </c>
      <c r="K53" s="28">
        <v>150</v>
      </c>
      <c r="L53" s="28">
        <v>150</v>
      </c>
      <c r="M53" s="28">
        <v>150</v>
      </c>
      <c r="N53" s="28">
        <v>150</v>
      </c>
      <c r="O53" s="28">
        <v>150</v>
      </c>
    </row>
    <row r="54" spans="1:15" s="8" customFormat="1" ht="16.5" customHeight="1">
      <c r="A54" s="40"/>
      <c r="B54" s="14" t="s">
        <v>16</v>
      </c>
      <c r="C54" s="21">
        <f t="shared" si="0"/>
        <v>53730</v>
      </c>
      <c r="D54" s="28">
        <f aca="true" t="shared" si="43" ref="D54:I54">D53*29.03</f>
        <v>4354.5</v>
      </c>
      <c r="E54" s="28">
        <f t="shared" si="43"/>
        <v>4354.5</v>
      </c>
      <c r="F54" s="28">
        <f t="shared" si="43"/>
        <v>4354.5</v>
      </c>
      <c r="G54" s="28">
        <f t="shared" si="43"/>
        <v>4354.5</v>
      </c>
      <c r="H54" s="28">
        <f t="shared" si="43"/>
        <v>4354.5</v>
      </c>
      <c r="I54" s="28">
        <f t="shared" si="43"/>
        <v>4354.5</v>
      </c>
      <c r="J54" s="28">
        <f aca="true" t="shared" si="44" ref="J54:O54">J53*30.67</f>
        <v>4600.5</v>
      </c>
      <c r="K54" s="28">
        <f t="shared" si="44"/>
        <v>4600.5</v>
      </c>
      <c r="L54" s="28">
        <f t="shared" si="44"/>
        <v>4600.5</v>
      </c>
      <c r="M54" s="28">
        <f t="shared" si="44"/>
        <v>4600.5</v>
      </c>
      <c r="N54" s="28">
        <f t="shared" si="44"/>
        <v>4600.5</v>
      </c>
      <c r="O54" s="28">
        <f t="shared" si="44"/>
        <v>4600.5</v>
      </c>
    </row>
    <row r="55" spans="1:15" s="8" customFormat="1" ht="18" customHeight="1">
      <c r="A55" s="40" t="s">
        <v>44</v>
      </c>
      <c r="B55" s="14" t="s">
        <v>5</v>
      </c>
      <c r="C55" s="21">
        <f t="shared" si="0"/>
        <v>1180.87</v>
      </c>
      <c r="D55" s="28">
        <v>98.41</v>
      </c>
      <c r="E55" s="28">
        <v>98.41</v>
      </c>
      <c r="F55" s="28">
        <v>98.41</v>
      </c>
      <c r="G55" s="28">
        <v>98.41</v>
      </c>
      <c r="H55" s="28">
        <v>98.4</v>
      </c>
      <c r="I55" s="28">
        <v>98.4</v>
      </c>
      <c r="J55" s="28">
        <v>98.4</v>
      </c>
      <c r="K55" s="28">
        <v>98.4</v>
      </c>
      <c r="L55" s="28">
        <v>98.4</v>
      </c>
      <c r="M55" s="28">
        <v>98.41</v>
      </c>
      <c r="N55" s="28">
        <v>98.41</v>
      </c>
      <c r="O55" s="28">
        <v>98.41</v>
      </c>
    </row>
    <row r="56" spans="1:15" s="8" customFormat="1" ht="18.75" customHeight="1">
      <c r="A56" s="40"/>
      <c r="B56" s="14" t="s">
        <v>15</v>
      </c>
      <c r="C56" s="21">
        <f>D56+E56+F56+G56+H56+I56+J56+K56+L56+M56+N56+O56</f>
        <v>35248.9613</v>
      </c>
      <c r="D56" s="28">
        <f aca="true" t="shared" si="45" ref="D56:I56">D55*29.03</f>
        <v>2856.8423</v>
      </c>
      <c r="E56" s="28">
        <f t="shared" si="45"/>
        <v>2856.8423</v>
      </c>
      <c r="F56" s="28">
        <f t="shared" si="45"/>
        <v>2856.8423</v>
      </c>
      <c r="G56" s="28">
        <f t="shared" si="45"/>
        <v>2856.8423</v>
      </c>
      <c r="H56" s="28">
        <f t="shared" si="45"/>
        <v>2856.552</v>
      </c>
      <c r="I56" s="28">
        <f t="shared" si="45"/>
        <v>2856.552</v>
      </c>
      <c r="J56" s="28">
        <f aca="true" t="shared" si="46" ref="J56:O56">J55*30.67</f>
        <v>3017.9280000000003</v>
      </c>
      <c r="K56" s="28">
        <f t="shared" si="46"/>
        <v>3017.9280000000003</v>
      </c>
      <c r="L56" s="28">
        <f t="shared" si="46"/>
        <v>3017.9280000000003</v>
      </c>
      <c r="M56" s="28">
        <f t="shared" si="46"/>
        <v>3018.2347</v>
      </c>
      <c r="N56" s="28">
        <f t="shared" si="46"/>
        <v>3018.2347</v>
      </c>
      <c r="O56" s="28">
        <f t="shared" si="46"/>
        <v>3018.2347</v>
      </c>
    </row>
    <row r="57" spans="1:15" s="8" customFormat="1" ht="18" customHeight="1">
      <c r="A57" s="40" t="s">
        <v>55</v>
      </c>
      <c r="B57" s="14" t="s">
        <v>5</v>
      </c>
      <c r="C57" s="21">
        <f>D57+E57+F57+G57+H57+I57+J57+K57+L57+M57+N57+O57</f>
        <v>664.2400000000001</v>
      </c>
      <c r="D57" s="28">
        <v>55.36</v>
      </c>
      <c r="E57" s="28">
        <v>55.36</v>
      </c>
      <c r="F57" s="28">
        <v>55.36</v>
      </c>
      <c r="G57" s="28">
        <v>55.36</v>
      </c>
      <c r="H57" s="28">
        <v>55.35</v>
      </c>
      <c r="I57" s="28">
        <v>55.35</v>
      </c>
      <c r="J57" s="28">
        <v>55.35</v>
      </c>
      <c r="K57" s="28">
        <v>55.35</v>
      </c>
      <c r="L57" s="28">
        <v>55.35</v>
      </c>
      <c r="M57" s="28">
        <v>55.35</v>
      </c>
      <c r="N57" s="28">
        <v>55.35</v>
      </c>
      <c r="O57" s="28">
        <v>55.35</v>
      </c>
    </row>
    <row r="58" spans="1:15" s="8" customFormat="1" ht="18.75" customHeight="1">
      <c r="A58" s="40"/>
      <c r="B58" s="14" t="s">
        <v>15</v>
      </c>
      <c r="C58" s="21">
        <f>D58+E58+F58+G58+H58+I58+J58+K58+L58+M58+N58+O58</f>
        <v>19468.851200000005</v>
      </c>
      <c r="D58" s="28">
        <f aca="true" t="shared" si="47" ref="D58:I58">D57*28.73</f>
        <v>1590.4928</v>
      </c>
      <c r="E58" s="28">
        <f t="shared" si="47"/>
        <v>1590.4928</v>
      </c>
      <c r="F58" s="28">
        <f t="shared" si="47"/>
        <v>1590.4928</v>
      </c>
      <c r="G58" s="28">
        <f t="shared" si="47"/>
        <v>1590.4928</v>
      </c>
      <c r="H58" s="28">
        <f t="shared" si="47"/>
        <v>1590.2055</v>
      </c>
      <c r="I58" s="28">
        <f t="shared" si="47"/>
        <v>1590.2055</v>
      </c>
      <c r="J58" s="28">
        <f aca="true" t="shared" si="48" ref="J58:O58">J57*29.89</f>
        <v>1654.4115000000002</v>
      </c>
      <c r="K58" s="28">
        <f t="shared" si="48"/>
        <v>1654.4115000000002</v>
      </c>
      <c r="L58" s="28">
        <f t="shared" si="48"/>
        <v>1654.4115000000002</v>
      </c>
      <c r="M58" s="28">
        <f t="shared" si="48"/>
        <v>1654.4115000000002</v>
      </c>
      <c r="N58" s="28">
        <f t="shared" si="48"/>
        <v>1654.4115000000002</v>
      </c>
      <c r="O58" s="28">
        <f t="shared" si="48"/>
        <v>1654.4115000000002</v>
      </c>
    </row>
    <row r="59" spans="1:15" s="9" customFormat="1" ht="28.5" customHeight="1">
      <c r="A59" s="40" t="s">
        <v>45</v>
      </c>
      <c r="B59" s="14" t="s">
        <v>5</v>
      </c>
      <c r="C59" s="21">
        <f t="shared" si="0"/>
        <v>500</v>
      </c>
      <c r="D59" s="28">
        <v>41.67</v>
      </c>
      <c r="E59" s="28">
        <v>41.67</v>
      </c>
      <c r="F59" s="28">
        <v>41.66</v>
      </c>
      <c r="G59" s="28">
        <v>41.67</v>
      </c>
      <c r="H59" s="28">
        <v>41.67</v>
      </c>
      <c r="I59" s="28">
        <v>41.66</v>
      </c>
      <c r="J59" s="28">
        <v>41.67</v>
      </c>
      <c r="K59" s="28">
        <v>41.67</v>
      </c>
      <c r="L59" s="28">
        <v>41.66</v>
      </c>
      <c r="M59" s="28">
        <v>41.67</v>
      </c>
      <c r="N59" s="28">
        <v>41.67</v>
      </c>
      <c r="O59" s="28">
        <v>41.66</v>
      </c>
    </row>
    <row r="60" spans="1:15" s="9" customFormat="1" ht="25.5" customHeight="1">
      <c r="A60" s="48"/>
      <c r="B60" s="14" t="s">
        <v>15</v>
      </c>
      <c r="C60" s="21">
        <f t="shared" si="0"/>
        <v>18427.5</v>
      </c>
      <c r="D60" s="28">
        <f aca="true" t="shared" si="49" ref="D60:I60">D59*36.26</f>
        <v>1510.9542</v>
      </c>
      <c r="E60" s="28">
        <f t="shared" si="49"/>
        <v>1510.9542</v>
      </c>
      <c r="F60" s="28">
        <f t="shared" si="49"/>
        <v>1510.5915999999997</v>
      </c>
      <c r="G60" s="28">
        <f t="shared" si="49"/>
        <v>1510.9542</v>
      </c>
      <c r="H60" s="28">
        <f t="shared" si="49"/>
        <v>1510.9542</v>
      </c>
      <c r="I60" s="28">
        <f t="shared" si="49"/>
        <v>1510.5915999999997</v>
      </c>
      <c r="J60" s="28">
        <f aca="true" t="shared" si="50" ref="J60:O60">J59*37.45</f>
        <v>1560.5415000000003</v>
      </c>
      <c r="K60" s="28">
        <f t="shared" si="50"/>
        <v>1560.5415000000003</v>
      </c>
      <c r="L60" s="28">
        <f t="shared" si="50"/>
        <v>1560.167</v>
      </c>
      <c r="M60" s="28">
        <f t="shared" si="50"/>
        <v>1560.5415000000003</v>
      </c>
      <c r="N60" s="28">
        <f t="shared" si="50"/>
        <v>1560.5415000000003</v>
      </c>
      <c r="O60" s="28">
        <f t="shared" si="50"/>
        <v>1560.167</v>
      </c>
    </row>
    <row r="61" spans="1:15" s="10" customFormat="1" ht="12.75">
      <c r="A61" s="30" t="s">
        <v>7</v>
      </c>
      <c r="B61" s="15" t="s">
        <v>5</v>
      </c>
      <c r="C61" s="21">
        <f>SUM(C43,C45,C47,C49,C51,C53,C55,C57,C59,)</f>
        <v>10872.539999999999</v>
      </c>
      <c r="D61" s="21">
        <f>SUM(D43,D45,D47,D49,D51,D53,D55,D57,D59,)</f>
        <v>906.06</v>
      </c>
      <c r="E61" s="21">
        <f aca="true" t="shared" si="51" ref="E61:O61">SUM(E43,E45,E47,E49,E51,E53,E55,E57,E59,)</f>
        <v>906.05</v>
      </c>
      <c r="F61" s="21">
        <f t="shared" si="51"/>
        <v>906.0699999999999</v>
      </c>
      <c r="G61" s="21">
        <f t="shared" si="51"/>
        <v>906.05</v>
      </c>
      <c r="H61" s="21">
        <f t="shared" si="51"/>
        <v>906.04</v>
      </c>
      <c r="I61" s="21">
        <f t="shared" si="51"/>
        <v>906.04</v>
      </c>
      <c r="J61" s="21">
        <f t="shared" si="51"/>
        <v>906.02</v>
      </c>
      <c r="K61" s="21">
        <f t="shared" si="51"/>
        <v>906.01</v>
      </c>
      <c r="L61" s="21">
        <f t="shared" si="51"/>
        <v>906.05</v>
      </c>
      <c r="M61" s="21">
        <f t="shared" si="51"/>
        <v>906.05</v>
      </c>
      <c r="N61" s="21">
        <f t="shared" si="51"/>
        <v>906.04</v>
      </c>
      <c r="O61" s="21">
        <f t="shared" si="51"/>
        <v>906.06</v>
      </c>
    </row>
    <row r="62" spans="1:15" s="10" customFormat="1" ht="12.75">
      <c r="A62" s="30"/>
      <c r="B62" s="15" t="s">
        <v>15</v>
      </c>
      <c r="C62" s="21">
        <f>SUM(C44,C46,C48,C50,C52,C54,C56,C58,C60)</f>
        <v>332184.9869</v>
      </c>
      <c r="D62" s="21">
        <f>SUM(D44,D46,D48,D50,D52,D54,D56,D58,D60)</f>
        <v>27090.5172</v>
      </c>
      <c r="E62" s="21">
        <f aca="true" t="shared" si="52" ref="E62:O62">SUM(E44,E46,E48,E50,E52,E54,E56,E58,E60)</f>
        <v>27090.2092</v>
      </c>
      <c r="F62" s="21">
        <f t="shared" si="52"/>
        <v>27090.732200000002</v>
      </c>
      <c r="G62" s="21">
        <f t="shared" si="52"/>
        <v>27090.2092</v>
      </c>
      <c r="H62" s="21">
        <f t="shared" si="52"/>
        <v>27089.939599999998</v>
      </c>
      <c r="I62" s="21">
        <f t="shared" si="52"/>
        <v>27089.8466</v>
      </c>
      <c r="J62" s="21">
        <f t="shared" si="52"/>
        <v>28273.3882</v>
      </c>
      <c r="K62" s="21">
        <f t="shared" si="52"/>
        <v>28273.072099999998</v>
      </c>
      <c r="L62" s="21">
        <f t="shared" si="52"/>
        <v>28274.2327</v>
      </c>
      <c r="M62" s="21">
        <f t="shared" si="52"/>
        <v>28274.308299999997</v>
      </c>
      <c r="N62" s="21">
        <f t="shared" si="52"/>
        <v>28273.9922</v>
      </c>
      <c r="O62" s="21">
        <f t="shared" si="52"/>
        <v>28274.5394</v>
      </c>
    </row>
    <row r="63" spans="1:15" s="8" customFormat="1" ht="21" customHeight="1">
      <c r="A63" s="31" t="s">
        <v>38</v>
      </c>
      <c r="B63" s="14" t="s">
        <v>5</v>
      </c>
      <c r="C63" s="21">
        <f t="shared" si="0"/>
        <v>169.99999999999997</v>
      </c>
      <c r="D63" s="28">
        <v>14.17</v>
      </c>
      <c r="E63" s="28">
        <v>14.17</v>
      </c>
      <c r="F63" s="28">
        <v>14.17</v>
      </c>
      <c r="G63" s="28">
        <v>14.17</v>
      </c>
      <c r="H63" s="28">
        <v>14.16</v>
      </c>
      <c r="I63" s="28">
        <v>14.16</v>
      </c>
      <c r="J63" s="28">
        <v>14.16</v>
      </c>
      <c r="K63" s="28">
        <v>14.16</v>
      </c>
      <c r="L63" s="28">
        <v>14.17</v>
      </c>
      <c r="M63" s="28">
        <v>14.17</v>
      </c>
      <c r="N63" s="28">
        <v>14.17</v>
      </c>
      <c r="O63" s="28">
        <v>14.17</v>
      </c>
    </row>
    <row r="64" spans="1:15" s="8" customFormat="1" ht="17.25" customHeight="1">
      <c r="A64" s="31"/>
      <c r="B64" s="14" t="s">
        <v>46</v>
      </c>
      <c r="C64" s="21">
        <f t="shared" si="0"/>
        <v>5074.5</v>
      </c>
      <c r="D64" s="28">
        <f aca="true" t="shared" si="53" ref="D64:I64">D63*29.03</f>
        <v>411.3551</v>
      </c>
      <c r="E64" s="28">
        <f t="shared" si="53"/>
        <v>411.3551</v>
      </c>
      <c r="F64" s="28">
        <f t="shared" si="53"/>
        <v>411.3551</v>
      </c>
      <c r="G64" s="28">
        <f t="shared" si="53"/>
        <v>411.3551</v>
      </c>
      <c r="H64" s="28">
        <f t="shared" si="53"/>
        <v>411.06480000000005</v>
      </c>
      <c r="I64" s="28">
        <f t="shared" si="53"/>
        <v>411.06480000000005</v>
      </c>
      <c r="J64" s="28">
        <f aca="true" t="shared" si="54" ref="J64:O64">J63*30.67</f>
        <v>434.28720000000004</v>
      </c>
      <c r="K64" s="28">
        <f t="shared" si="54"/>
        <v>434.28720000000004</v>
      </c>
      <c r="L64" s="28">
        <f t="shared" si="54"/>
        <v>434.5939</v>
      </c>
      <c r="M64" s="28">
        <f t="shared" si="54"/>
        <v>434.5939</v>
      </c>
      <c r="N64" s="28">
        <f t="shared" si="54"/>
        <v>434.5939</v>
      </c>
      <c r="O64" s="28">
        <f t="shared" si="54"/>
        <v>434.5939</v>
      </c>
    </row>
    <row r="65" spans="1:15" s="10" customFormat="1" ht="19.5" customHeight="1">
      <c r="A65" s="30" t="s">
        <v>8</v>
      </c>
      <c r="B65" s="15" t="s">
        <v>5</v>
      </c>
      <c r="C65" s="21">
        <f>C41+C61+C63</f>
        <v>18462.54</v>
      </c>
      <c r="D65" s="21">
        <f aca="true" t="shared" si="55" ref="D65:O65">D41+D61+D63</f>
        <v>1538.5700000000002</v>
      </c>
      <c r="E65" s="21">
        <f t="shared" si="55"/>
        <v>1538.56</v>
      </c>
      <c r="F65" s="21">
        <f t="shared" si="55"/>
        <v>1538.5900000000001</v>
      </c>
      <c r="G65" s="21">
        <f t="shared" si="55"/>
        <v>1538.56</v>
      </c>
      <c r="H65" s="21">
        <f t="shared" si="55"/>
        <v>1538.5200000000002</v>
      </c>
      <c r="I65" s="21">
        <f t="shared" si="55"/>
        <v>1538.51</v>
      </c>
      <c r="J65" s="21">
        <f t="shared" si="55"/>
        <v>1538.5000000000002</v>
      </c>
      <c r="K65" s="21">
        <f t="shared" si="55"/>
        <v>1538.47</v>
      </c>
      <c r="L65" s="21">
        <f t="shared" si="55"/>
        <v>1538.5700000000002</v>
      </c>
      <c r="M65" s="21">
        <f t="shared" si="55"/>
        <v>1538.56</v>
      </c>
      <c r="N65" s="21">
        <f t="shared" si="55"/>
        <v>1538.5500000000002</v>
      </c>
      <c r="O65" s="21">
        <f t="shared" si="55"/>
        <v>1538.58</v>
      </c>
    </row>
    <row r="66" spans="1:15" s="10" customFormat="1" ht="18" customHeight="1">
      <c r="A66" s="30"/>
      <c r="B66" s="15" t="s">
        <v>15</v>
      </c>
      <c r="C66" s="21">
        <f>C42+C62+C64</f>
        <v>570345.7119</v>
      </c>
      <c r="D66" s="21">
        <f aca="true" t="shared" si="56" ref="D66:O66">D42+D62+D64</f>
        <v>46537.774900000004</v>
      </c>
      <c r="E66" s="21">
        <f t="shared" si="56"/>
        <v>46537.4669</v>
      </c>
      <c r="F66" s="21">
        <f t="shared" si="56"/>
        <v>46538.2772</v>
      </c>
      <c r="G66" s="21">
        <f t="shared" si="56"/>
        <v>46537.4669</v>
      </c>
      <c r="H66" s="21">
        <f t="shared" si="56"/>
        <v>46536.3117</v>
      </c>
      <c r="I66" s="21">
        <f t="shared" si="56"/>
        <v>46535.9314</v>
      </c>
      <c r="J66" s="21">
        <f t="shared" si="56"/>
        <v>48519.2654</v>
      </c>
      <c r="K66" s="21">
        <f t="shared" si="56"/>
        <v>48518.3515</v>
      </c>
      <c r="L66" s="21">
        <f t="shared" si="56"/>
        <v>48521.330500000004</v>
      </c>
      <c r="M66" s="21">
        <f t="shared" si="56"/>
        <v>48521.10719999999</v>
      </c>
      <c r="N66" s="21">
        <f t="shared" si="56"/>
        <v>48520.791099999995</v>
      </c>
      <c r="O66" s="21">
        <f t="shared" si="56"/>
        <v>48521.637200000005</v>
      </c>
    </row>
    <row r="67" spans="1:15" s="8" customFormat="1" ht="15.75" customHeight="1">
      <c r="A67" s="31" t="s">
        <v>47</v>
      </c>
      <c r="B67" s="14" t="s">
        <v>5</v>
      </c>
      <c r="C67" s="21">
        <f>D67+E67+F67+G67+H67+I67+J67+K67+L67+M67+N67+O67</f>
        <v>110</v>
      </c>
      <c r="D67" s="28">
        <v>7</v>
      </c>
      <c r="E67" s="28">
        <v>7</v>
      </c>
      <c r="F67" s="28">
        <v>6</v>
      </c>
      <c r="G67" s="28">
        <v>8</v>
      </c>
      <c r="H67" s="28">
        <v>7</v>
      </c>
      <c r="I67" s="28">
        <v>18</v>
      </c>
      <c r="J67" s="28">
        <v>10</v>
      </c>
      <c r="K67" s="28">
        <v>10</v>
      </c>
      <c r="L67" s="28">
        <v>9</v>
      </c>
      <c r="M67" s="28">
        <v>9</v>
      </c>
      <c r="N67" s="28">
        <v>10</v>
      </c>
      <c r="O67" s="28">
        <v>9</v>
      </c>
    </row>
    <row r="68" spans="1:15" s="8" customFormat="1" ht="15.75" customHeight="1">
      <c r="A68" s="31"/>
      <c r="B68" s="14" t="s">
        <v>16</v>
      </c>
      <c r="C68" s="21">
        <f>D68+E68+F68+G68+H68+I68+J68+K68+L68+M68+N68+O68</f>
        <v>3286.780000000001</v>
      </c>
      <c r="D68" s="28">
        <f aca="true" t="shared" si="57" ref="D68:I68">D67*29.03</f>
        <v>203.21</v>
      </c>
      <c r="E68" s="28">
        <f t="shared" si="57"/>
        <v>203.21</v>
      </c>
      <c r="F68" s="28">
        <f t="shared" si="57"/>
        <v>174.18</v>
      </c>
      <c r="G68" s="28">
        <f t="shared" si="57"/>
        <v>232.24</v>
      </c>
      <c r="H68" s="28">
        <f t="shared" si="57"/>
        <v>203.21</v>
      </c>
      <c r="I68" s="28">
        <f t="shared" si="57"/>
        <v>522.54</v>
      </c>
      <c r="J68" s="28">
        <f aca="true" t="shared" si="58" ref="J68:O68">J67*30.67</f>
        <v>306.70000000000005</v>
      </c>
      <c r="K68" s="28">
        <f t="shared" si="58"/>
        <v>306.70000000000005</v>
      </c>
      <c r="L68" s="28">
        <f t="shared" si="58"/>
        <v>276.03000000000003</v>
      </c>
      <c r="M68" s="28">
        <f t="shared" si="58"/>
        <v>276.03000000000003</v>
      </c>
      <c r="N68" s="28">
        <f t="shared" si="58"/>
        <v>306.70000000000005</v>
      </c>
      <c r="O68" s="28">
        <f t="shared" si="58"/>
        <v>276.03000000000003</v>
      </c>
    </row>
    <row r="69" spans="1:15" s="10" customFormat="1" ht="12.75" customHeight="1">
      <c r="A69" s="30" t="s">
        <v>39</v>
      </c>
      <c r="B69" s="15" t="s">
        <v>5</v>
      </c>
      <c r="C69" s="21">
        <f>C11+C13+C15+C65+C67</f>
        <v>19424.54</v>
      </c>
      <c r="D69" s="21">
        <f aca="true" t="shared" si="59" ref="D69:O69">D11+D13+D15+D65+D67</f>
        <v>1616.5700000000002</v>
      </c>
      <c r="E69" s="21">
        <f t="shared" si="59"/>
        <v>1616.56</v>
      </c>
      <c r="F69" s="21">
        <f t="shared" si="59"/>
        <v>1615.5900000000001</v>
      </c>
      <c r="G69" s="21">
        <f t="shared" si="59"/>
        <v>1617.56</v>
      </c>
      <c r="H69" s="21">
        <f t="shared" si="59"/>
        <v>1616.5200000000002</v>
      </c>
      <c r="I69" s="21">
        <f t="shared" si="59"/>
        <v>1627.51</v>
      </c>
      <c r="J69" s="21">
        <f t="shared" si="59"/>
        <v>1619.5000000000002</v>
      </c>
      <c r="K69" s="21">
        <f t="shared" si="59"/>
        <v>1619.47</v>
      </c>
      <c r="L69" s="21">
        <f t="shared" si="59"/>
        <v>1618.5700000000002</v>
      </c>
      <c r="M69" s="21">
        <f t="shared" si="59"/>
        <v>1618.56</v>
      </c>
      <c r="N69" s="21">
        <f t="shared" si="59"/>
        <v>1619.5500000000002</v>
      </c>
      <c r="O69" s="21">
        <f t="shared" si="59"/>
        <v>1618.58</v>
      </c>
    </row>
    <row r="70" spans="1:15" s="10" customFormat="1" ht="18" customHeight="1">
      <c r="A70" s="30"/>
      <c r="B70" s="15" t="s">
        <v>16</v>
      </c>
      <c r="C70" s="21">
        <f>C12+C14+C16+C66+C68</f>
        <v>599097.2119</v>
      </c>
      <c r="D70" s="21">
        <f aca="true" t="shared" si="60" ref="D70:O70">D12+D14+D16+D66+D68</f>
        <v>48805.6549</v>
      </c>
      <c r="E70" s="21">
        <f t="shared" si="60"/>
        <v>48805.3469</v>
      </c>
      <c r="F70" s="21">
        <f t="shared" si="60"/>
        <v>48777.127199999995</v>
      </c>
      <c r="G70" s="21">
        <f t="shared" si="60"/>
        <v>48834.376899999996</v>
      </c>
      <c r="H70" s="21">
        <f t="shared" si="60"/>
        <v>48804.191699999996</v>
      </c>
      <c r="I70" s="21">
        <f t="shared" si="60"/>
        <v>49123.1414</v>
      </c>
      <c r="J70" s="21">
        <f t="shared" si="60"/>
        <v>51005.41539999999</v>
      </c>
      <c r="K70" s="21">
        <f t="shared" si="60"/>
        <v>51004.50149999999</v>
      </c>
      <c r="L70" s="21">
        <f t="shared" si="60"/>
        <v>50976.8105</v>
      </c>
      <c r="M70" s="21">
        <f t="shared" si="60"/>
        <v>50976.58719999999</v>
      </c>
      <c r="N70" s="21">
        <f t="shared" si="60"/>
        <v>51006.94109999999</v>
      </c>
      <c r="O70" s="21">
        <f t="shared" si="60"/>
        <v>50977.1172</v>
      </c>
    </row>
    <row r="71" spans="1:15" ht="12.75">
      <c r="A71" s="46"/>
      <c r="B71" s="7"/>
      <c r="C71" s="24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2.75">
      <c r="A72" s="43"/>
      <c r="B72" s="7"/>
      <c r="C72" s="24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2.75">
      <c r="A73" s="43"/>
      <c r="B73" s="7"/>
      <c r="C73" s="2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2.75">
      <c r="A74" s="43"/>
      <c r="B74" s="7"/>
      <c r="C74" s="2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12.75">
      <c r="A75" s="43"/>
      <c r="B75" s="7"/>
      <c r="C75" s="2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2.75">
      <c r="A76" s="43"/>
      <c r="B76" s="7"/>
      <c r="C76" s="2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2.75">
      <c r="A77" s="43"/>
      <c r="B77" s="7"/>
      <c r="C77" s="2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2.75">
      <c r="A78" s="43"/>
      <c r="B78" s="7"/>
      <c r="C78" s="2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12.75">
      <c r="A79" s="43"/>
      <c r="B79" s="7"/>
      <c r="C79" s="2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12.75">
      <c r="A80" s="43"/>
      <c r="B80" s="7"/>
      <c r="C80" s="2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12.75">
      <c r="A81" s="43"/>
      <c r="B81" s="7"/>
      <c r="C81" s="2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ht="12.75">
      <c r="A82" s="43"/>
      <c r="B82" s="7"/>
      <c r="C82" s="2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ht="12.75">
      <c r="A83" s="43"/>
      <c r="B83" s="7"/>
      <c r="C83" s="2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12.75">
      <c r="A84" s="43"/>
      <c r="B84" s="7"/>
      <c r="C84" s="2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2.75">
      <c r="A85" s="43"/>
      <c r="B85" s="7"/>
      <c r="C85" s="2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ht="12.75">
      <c r="A86" s="43"/>
      <c r="B86" s="7"/>
      <c r="C86" s="2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ht="12.75">
      <c r="A87" s="43"/>
      <c r="B87" s="7"/>
      <c r="C87" s="2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ht="12.75">
      <c r="A88" s="43"/>
      <c r="B88" s="7"/>
      <c r="C88" s="2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ht="12.75">
      <c r="A89" s="43"/>
    </row>
    <row r="90" ht="12.75">
      <c r="A90" s="45"/>
    </row>
    <row r="91" ht="12.75">
      <c r="A91" s="45"/>
    </row>
    <row r="92" ht="12.75">
      <c r="A92" s="45"/>
    </row>
    <row r="93" ht="12.75">
      <c r="A93" s="45"/>
    </row>
    <row r="94" ht="12.75">
      <c r="A94" s="45"/>
    </row>
    <row r="95" ht="12.75">
      <c r="A95" s="45"/>
    </row>
    <row r="96" ht="12.75">
      <c r="A96" s="45"/>
    </row>
    <row r="97" ht="12.75">
      <c r="A97" s="45"/>
    </row>
    <row r="98" ht="12.75">
      <c r="A98" s="45"/>
    </row>
    <row r="99" ht="12.75">
      <c r="A99" s="45"/>
    </row>
    <row r="100" ht="12.75">
      <c r="A100" s="45"/>
    </row>
    <row r="101" ht="12.75">
      <c r="A101" s="45"/>
    </row>
    <row r="102" ht="12.75">
      <c r="A102" s="45"/>
    </row>
    <row r="103" ht="12.75">
      <c r="A103" s="45"/>
    </row>
    <row r="104" ht="12.75">
      <c r="A104" s="45"/>
    </row>
    <row r="105" ht="12.75">
      <c r="A105" s="45"/>
    </row>
    <row r="106" ht="12.75">
      <c r="A106" s="45"/>
    </row>
    <row r="107" ht="12.75">
      <c r="A107" s="45"/>
    </row>
    <row r="108" ht="12.75">
      <c r="A108" s="45"/>
    </row>
    <row r="109" ht="12.75">
      <c r="A109" s="45"/>
    </row>
    <row r="110" ht="12.75">
      <c r="A110" s="45"/>
    </row>
    <row r="111" ht="12.75">
      <c r="A111" s="45"/>
    </row>
    <row r="112" ht="12.75">
      <c r="A112" s="45"/>
    </row>
  </sheetData>
  <sheetProtection/>
  <mergeCells count="62">
    <mergeCell ref="A73:A74"/>
    <mergeCell ref="A105:A106"/>
    <mergeCell ref="A91:A92"/>
    <mergeCell ref="A95:A96"/>
    <mergeCell ref="A59:A60"/>
    <mergeCell ref="A87:A88"/>
    <mergeCell ref="A103:A104"/>
    <mergeCell ref="A93:A94"/>
    <mergeCell ref="A97:A98"/>
    <mergeCell ref="A99:A100"/>
    <mergeCell ref="A101:A102"/>
    <mergeCell ref="A83:A84"/>
    <mergeCell ref="A89:A90"/>
    <mergeCell ref="A67:A68"/>
    <mergeCell ref="A111:A112"/>
    <mergeCell ref="A13:A14"/>
    <mergeCell ref="A15:A16"/>
    <mergeCell ref="A17:A18"/>
    <mergeCell ref="A49:A50"/>
    <mergeCell ref="A71:A72"/>
    <mergeCell ref="A51:A52"/>
    <mergeCell ref="A107:A108"/>
    <mergeCell ref="A109:A110"/>
    <mergeCell ref="A69:A70"/>
    <mergeCell ref="A45:A46"/>
    <mergeCell ref="C4:O4"/>
    <mergeCell ref="C5:O5"/>
    <mergeCell ref="A61:A62"/>
    <mergeCell ref="A63:A64"/>
    <mergeCell ref="A43:A44"/>
    <mergeCell ref="A47:A48"/>
    <mergeCell ref="A29:A30"/>
    <mergeCell ref="A11:A12"/>
    <mergeCell ref="C7:P7"/>
    <mergeCell ref="D9:O9"/>
    <mergeCell ref="A75:A76"/>
    <mergeCell ref="A77:A78"/>
    <mergeCell ref="A81:A82"/>
    <mergeCell ref="A85:A86"/>
    <mergeCell ref="A79:A80"/>
    <mergeCell ref="A33:A34"/>
    <mergeCell ref="A53:A54"/>
    <mergeCell ref="A23:A24"/>
    <mergeCell ref="A31:A32"/>
    <mergeCell ref="B9:B10"/>
    <mergeCell ref="A27:A28"/>
    <mergeCell ref="A39:A40"/>
    <mergeCell ref="A55:A56"/>
    <mergeCell ref="A65:A66"/>
    <mergeCell ref="A35:A36"/>
    <mergeCell ref="A19:A20"/>
    <mergeCell ref="A57:A58"/>
    <mergeCell ref="K1:S1"/>
    <mergeCell ref="A41:A42"/>
    <mergeCell ref="A37:A38"/>
    <mergeCell ref="A2:S2"/>
    <mergeCell ref="A21:A22"/>
    <mergeCell ref="C9:C10"/>
    <mergeCell ref="C6:P6"/>
    <mergeCell ref="A25:A26"/>
    <mergeCell ref="C3:O3"/>
    <mergeCell ref="A9:A10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MorozovaNN</cp:lastModifiedBy>
  <cp:lastPrinted>2017-09-13T02:57:01Z</cp:lastPrinted>
  <dcterms:created xsi:type="dcterms:W3CDTF">2008-06-30T21:40:19Z</dcterms:created>
  <dcterms:modified xsi:type="dcterms:W3CDTF">2017-10-03T05:00:50Z</dcterms:modified>
  <cp:category/>
  <cp:version/>
  <cp:contentType/>
  <cp:contentStatus/>
</cp:coreProperties>
</file>